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L:\GEM\Sektionen Ekonomi\Information\WWW Drupal\För mitt arbete\Bokföring och avstämning\"/>
    </mc:Choice>
  </mc:AlternateContent>
  <xr:revisionPtr revIDLastSave="0" documentId="13_ncr:1_{19FC7447-6B99-4D63-8017-4268C49E09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" sheetId="6" r:id="rId1"/>
    <sheet name="2024" sheetId="4" r:id="rId2"/>
    <sheet name="2023" sheetId="5" r:id="rId3"/>
    <sheet name="2022" sheetId="3" r:id="rId4"/>
    <sheet name="2021" sheetId="2" r:id="rId5"/>
    <sheet name="2020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6" l="1"/>
  <c r="K30" i="6"/>
  <c r="K22" i="6"/>
  <c r="M17" i="6"/>
  <c r="L17" i="6"/>
  <c r="K17" i="6"/>
  <c r="K46" i="6" s="1"/>
  <c r="M16" i="6"/>
  <c r="L16" i="6"/>
  <c r="K16" i="6"/>
  <c r="K40" i="6" s="1"/>
  <c r="M15" i="6"/>
  <c r="L15" i="6"/>
  <c r="K15" i="6"/>
  <c r="M13" i="6"/>
  <c r="L13" i="6"/>
  <c r="K13" i="6"/>
  <c r="L53" i="5"/>
  <c r="K44" i="5"/>
  <c r="K45" i="5" s="1"/>
  <c r="K28" i="5"/>
  <c r="K22" i="5"/>
  <c r="L56" i="5" s="1"/>
  <c r="M17" i="5"/>
  <c r="L17" i="5"/>
  <c r="K46" i="5" s="1"/>
  <c r="K17" i="5"/>
  <c r="M16" i="5"/>
  <c r="L16" i="5"/>
  <c r="K16" i="5"/>
  <c r="K38" i="5" s="1"/>
  <c r="M15" i="5"/>
  <c r="L15" i="5"/>
  <c r="K15" i="5"/>
  <c r="M13" i="5"/>
  <c r="L13" i="5"/>
  <c r="K13" i="5"/>
  <c r="K41" i="6" l="1"/>
  <c r="K42" i="6" s="1"/>
  <c r="K43" i="6"/>
  <c r="K47" i="6"/>
  <c r="L58" i="6"/>
  <c r="L55" i="6"/>
  <c r="K40" i="5"/>
  <c r="K41" i="5"/>
  <c r="K39" i="5"/>
  <c r="K47" i="5"/>
  <c r="K25" i="5"/>
  <c r="K49" i="6" l="1"/>
  <c r="L59" i="6"/>
  <c r="K31" i="6"/>
  <c r="K32" i="6" s="1"/>
  <c r="L56" i="6"/>
  <c r="K34" i="6"/>
  <c r="K48" i="6"/>
  <c r="K29" i="5"/>
  <c r="K30" i="5" s="1"/>
  <c r="L57" i="5"/>
  <c r="L54" i="5"/>
  <c r="L60" i="6" l="1"/>
  <c r="L57" i="6"/>
  <c r="L58" i="5"/>
  <c r="L55" i="5"/>
  <c r="K32" i="5"/>
  <c r="K22" i="4" l="1"/>
  <c r="L58" i="4" s="1"/>
  <c r="M17" i="4"/>
  <c r="L17" i="4"/>
  <c r="K17" i="4"/>
  <c r="K46" i="4" s="1"/>
  <c r="M16" i="4"/>
  <c r="L16" i="4"/>
  <c r="K16" i="4"/>
  <c r="K40" i="4" s="1"/>
  <c r="M15" i="4"/>
  <c r="L15" i="4"/>
  <c r="K30" i="4" s="1"/>
  <c r="K15" i="4"/>
  <c r="M13" i="4"/>
  <c r="L13" i="4"/>
  <c r="K13" i="4"/>
  <c r="K46" i="3"/>
  <c r="K45" i="3"/>
  <c r="K44" i="3"/>
  <c r="K43" i="3"/>
  <c r="K40" i="3"/>
  <c r="K39" i="3"/>
  <c r="K38" i="3"/>
  <c r="K37" i="3"/>
  <c r="K32" i="3"/>
  <c r="K30" i="3"/>
  <c r="K29" i="3"/>
  <c r="K28" i="3"/>
  <c r="K25" i="3"/>
  <c r="K22" i="3"/>
  <c r="L52" i="3"/>
  <c r="M17" i="3"/>
  <c r="L17" i="3"/>
  <c r="K17" i="3"/>
  <c r="M16" i="3"/>
  <c r="L16" i="3"/>
  <c r="K16" i="3"/>
  <c r="M15" i="3"/>
  <c r="L15" i="3"/>
  <c r="K15" i="3"/>
  <c r="M13" i="3"/>
  <c r="L13" i="3"/>
  <c r="K13" i="3"/>
  <c r="K27" i="4" l="1"/>
  <c r="L59" i="4" s="1"/>
  <c r="L55" i="4"/>
  <c r="K47" i="4"/>
  <c r="K48" i="4" s="1"/>
  <c r="K41" i="4"/>
  <c r="K42" i="4" s="1"/>
  <c r="K43" i="4" s="1"/>
  <c r="L56" i="4"/>
  <c r="L55" i="3"/>
  <c r="K28" i="2"/>
  <c r="K22" i="2"/>
  <c r="L17" i="2"/>
  <c r="L16" i="2"/>
  <c r="L15" i="2"/>
  <c r="K17" i="2"/>
  <c r="K43" i="2" s="1"/>
  <c r="K44" i="2" s="1"/>
  <c r="K45" i="2" s="1"/>
  <c r="K16" i="2"/>
  <c r="K37" i="2" s="1"/>
  <c r="K38" i="2" s="1"/>
  <c r="K39" i="2" s="1"/>
  <c r="K15" i="2"/>
  <c r="M17" i="2"/>
  <c r="M16" i="2"/>
  <c r="M15" i="2"/>
  <c r="M13" i="2"/>
  <c r="L13" i="2"/>
  <c r="K13" i="2"/>
  <c r="K31" i="4" l="1"/>
  <c r="K32" i="4" s="1"/>
  <c r="L60" i="4"/>
  <c r="K34" i="4"/>
  <c r="L57" i="4"/>
  <c r="K49" i="4"/>
  <c r="L56" i="3"/>
  <c r="L53" i="3"/>
  <c r="L55" i="2"/>
  <c r="K25" i="2"/>
  <c r="L52" i="2"/>
  <c r="L15" i="1"/>
  <c r="K28" i="1" s="1"/>
  <c r="M15" i="1"/>
  <c r="L17" i="1"/>
  <c r="M17" i="1"/>
  <c r="K17" i="1"/>
  <c r="K43" i="1" s="1"/>
  <c r="K44" i="1" s="1"/>
  <c r="K45" i="1" s="1"/>
  <c r="L16" i="1"/>
  <c r="M16" i="1"/>
  <c r="K16" i="1"/>
  <c r="K37" i="1" s="1"/>
  <c r="K38" i="1" s="1"/>
  <c r="K15" i="1"/>
  <c r="K22" i="1"/>
  <c r="K25" i="1" s="1"/>
  <c r="L53" i="1" s="1"/>
  <c r="L13" i="1"/>
  <c r="M13" i="1"/>
  <c r="K13" i="1"/>
  <c r="L57" i="3" l="1"/>
  <c r="L54" i="3"/>
  <c r="K39" i="1"/>
  <c r="K40" i="1" s="1"/>
  <c r="L55" i="1"/>
  <c r="L53" i="2"/>
  <c r="K29" i="2"/>
  <c r="K30" i="2" s="1"/>
  <c r="L54" i="2" s="1"/>
  <c r="L56" i="2"/>
  <c r="L52" i="1"/>
  <c r="K40" i="2"/>
  <c r="K46" i="2"/>
  <c r="K29" i="1"/>
  <c r="K30" i="1" s="1"/>
  <c r="L56" i="1"/>
  <c r="K46" i="1"/>
  <c r="L57" i="2" l="1"/>
  <c r="K32" i="2"/>
  <c r="L57" i="1"/>
  <c r="L54" i="1"/>
  <c r="K32" i="1"/>
</calcChain>
</file>

<file path=xl/sharedStrings.xml><?xml version="1.0" encoding="utf-8"?>
<sst xmlns="http://schemas.openxmlformats.org/spreadsheetml/2006/main" count="775" uniqueCount="107">
  <si>
    <t>Namn</t>
  </si>
  <si>
    <t>From</t>
  </si>
  <si>
    <t>Tom</t>
  </si>
  <si>
    <t>Konto</t>
  </si>
  <si>
    <t>Aktivitet</t>
  </si>
  <si>
    <t>Verksamhet</t>
  </si>
  <si>
    <t>Funktion</t>
  </si>
  <si>
    <t>Totalt</t>
  </si>
  <si>
    <t>Lönekostnader</t>
  </si>
  <si>
    <t>Semesterlönekostnader</t>
  </si>
  <si>
    <t>totalt påslag på bruttolön</t>
  </si>
  <si>
    <t>1 semesterdag i % av månadslönen</t>
  </si>
  <si>
    <t>Semestertillägg för varje betald semesterdag</t>
  </si>
  <si>
    <t>41112 Lön ombokning</t>
  </si>
  <si>
    <t>46005 Lönebikostnader inst ombokning</t>
  </si>
  <si>
    <t>Ombokningskonton</t>
  </si>
  <si>
    <t>Personnr</t>
  </si>
  <si>
    <t>A</t>
  </si>
  <si>
    <t>Utbmån</t>
  </si>
  <si>
    <t xml:space="preserve">  Antal</t>
  </si>
  <si>
    <t>Lart</t>
  </si>
  <si>
    <t xml:space="preserve">   Omf</t>
  </si>
  <si>
    <t xml:space="preserve">  Komf</t>
  </si>
  <si>
    <t xml:space="preserve">          Lön</t>
  </si>
  <si>
    <t xml:space="preserve">          LBK</t>
  </si>
  <si>
    <t xml:space="preserve">      Lön+LBK</t>
  </si>
  <si>
    <t xml:space="preserve">RR-nr/Ärende-id     </t>
  </si>
  <si>
    <t>Inst</t>
  </si>
  <si>
    <t xml:space="preserve">Bef       </t>
  </si>
  <si>
    <t>Kostn ställe</t>
  </si>
  <si>
    <t>Rapportkod</t>
  </si>
  <si>
    <t>FOGIÖ</t>
  </si>
  <si>
    <t>Akt 1</t>
  </si>
  <si>
    <t>Akt 2</t>
  </si>
  <si>
    <t>Akt 3</t>
  </si>
  <si>
    <t>Kst 1</t>
  </si>
  <si>
    <t>Lönebikostnad:</t>
  </si>
  <si>
    <t>Löpande semesterkostnad:</t>
  </si>
  <si>
    <t>Lön:</t>
  </si>
  <si>
    <t>Kolumn LBK - Lönebikostnad</t>
  </si>
  <si>
    <t>Kolumn Lön</t>
  </si>
  <si>
    <r>
      <rPr>
        <b/>
        <sz val="11"/>
        <color theme="1"/>
        <rFont val="Arial"/>
        <family val="2"/>
      </rPr>
      <t>ID</t>
    </r>
    <r>
      <rPr>
        <sz val="11"/>
        <color theme="1"/>
        <rFont val="Arial"/>
        <family val="2"/>
      </rPr>
      <t xml:space="preserve"> är personens Personnummer + A ovan i lönekostnadsspecen</t>
    </r>
  </si>
  <si>
    <t>Sök på personnummer eller namn</t>
  </si>
  <si>
    <t>Kolumn Lön+LBK</t>
  </si>
  <si>
    <t>Uträkning Aktivitet 1:</t>
  </si>
  <si>
    <t>Uträkning Aktivitet 2:</t>
  </si>
  <si>
    <t>Uträkning Aktivitet 3:</t>
  </si>
  <si>
    <t>Radnr</t>
  </si>
  <si>
    <t>Radtypnr</t>
  </si>
  <si>
    <t>Kto--</t>
  </si>
  <si>
    <t>Akt---</t>
  </si>
  <si>
    <t>Kst---</t>
  </si>
  <si>
    <t>Vs</t>
  </si>
  <si>
    <t>Funk-</t>
  </si>
  <si>
    <t>Fin</t>
  </si>
  <si>
    <t>Motp</t>
  </si>
  <si>
    <t>Id-----------</t>
  </si>
  <si>
    <t>Kä----</t>
  </si>
  <si>
    <t xml:space="preserve">Utfall          </t>
  </si>
  <si>
    <t xml:space="preserve">Radtext                                                                                                                                                      </t>
  </si>
  <si>
    <t>41165 Löpande semesterkostnad institution fr o m 2006 ombokning</t>
  </si>
  <si>
    <t>för personer födda 1988 eller senare</t>
  </si>
  <si>
    <t>LKP löneomkostnadspåslag, den vanligaste</t>
  </si>
  <si>
    <t>för personer födda 1938-1952</t>
  </si>
  <si>
    <t>Bokföringsordermall - Här kan du klistra in dina värden från ovan och importera till bokföringsordertyp ID i Raindance:</t>
  </si>
  <si>
    <t xml:space="preserve">Exempel då en person varit konterad på flera aktiviteter under en månad. </t>
  </si>
  <si>
    <t>Detta är rapporten lönekostnadsspec hämtad i Primula-klienten:</t>
  </si>
  <si>
    <t>Inst 1</t>
  </si>
  <si>
    <t>Summa Akt 1</t>
  </si>
  <si>
    <t>Summa Akt 2</t>
  </si>
  <si>
    <t>Summa Akt 3</t>
  </si>
  <si>
    <t>Kolumn Lön * 50,04%</t>
  </si>
  <si>
    <t>Hämta från kolumn Lön, summa Akt 1</t>
  </si>
  <si>
    <t>Hämta från kolumn LBK, summa Akt 1</t>
  </si>
  <si>
    <t xml:space="preserve">Jämför Kolumn Lön+LBK, summa Akt 1 </t>
  </si>
  <si>
    <t>Steg 1: Hur mycket ska bokas om på konto 41112?</t>
  </si>
  <si>
    <t>Räkna ut summa Lön från steg 1 * aktuell procentsats för LKP (i det här fallet 50,04%)</t>
  </si>
  <si>
    <t>Lönebikostnad från steg 2</t>
  </si>
  <si>
    <t>Upprepa ovan om lönen är bokad på fler än en aktivitet:</t>
  </si>
  <si>
    <t xml:space="preserve">Steg 2: Hur mycket ska bokas om på konto 46005? </t>
  </si>
  <si>
    <t>Steg 3: Hur mycket ska bokas om på konto 41165? Resterande del av kolumn LBK är den löpande semesterkostnaden.</t>
  </si>
  <si>
    <t>Ny aktivitet</t>
  </si>
  <si>
    <t>Korr lön xx</t>
  </si>
  <si>
    <t>ÅÅÅÅMMDD12341</t>
  </si>
  <si>
    <t>för personer födda 1937 eller tidigare</t>
  </si>
  <si>
    <t>Uträkning av löneomkontering i Raindance - EXAKT - 2021</t>
  </si>
  <si>
    <t>Uträkning av löneomkontering i Raindance - EXAKT - 2020</t>
  </si>
  <si>
    <t>Räkna ut summa Lön från steg 1 * aktuell procentsats för LKP (i det här fallet 53,50%)</t>
  </si>
  <si>
    <t>Kolumn Lön * 53,50%</t>
  </si>
  <si>
    <t>Uträkning av löneomkontering i Raindance - EXAKT - 2022</t>
  </si>
  <si>
    <t>Räkna ut summa Lön från steg 1 * aktuell procentsats för LKP (i det här fallet 54,00%)</t>
  </si>
  <si>
    <t>Kolumn Lön * 54,00%</t>
  </si>
  <si>
    <t>Uträkning av löneomkontering i Raindance - EXAKT - 2023</t>
  </si>
  <si>
    <t>LKP löneomkostnadspåslag, den vanligaste (1957-1987)</t>
  </si>
  <si>
    <t>för personer födda 1938-1956</t>
  </si>
  <si>
    <t>För mer specifika uppgifter se HR-webben.</t>
  </si>
  <si>
    <t>Uträkning av löneomkontering i Raindance - EXAKT - 2024</t>
  </si>
  <si>
    <t>LKP löneomkostnadspåslag, den vanligaste (1966-1987)</t>
  </si>
  <si>
    <t>för personer födda 1958-1965</t>
  </si>
  <si>
    <t>för personer födda 1955-1957</t>
  </si>
  <si>
    <t>för personer födda 1938-1954</t>
  </si>
  <si>
    <t>för personer födda 1938-1955</t>
  </si>
  <si>
    <t>för personer födda 1956-1958</t>
  </si>
  <si>
    <t>för personer födda 1959-1965</t>
  </si>
  <si>
    <t>Räkna ut summa Lön från steg 1 * aktuell procentsats för LKP (i det här fallet 56,74%)</t>
  </si>
  <si>
    <t>Kolumn Lön * 56,74%</t>
  </si>
  <si>
    <t>Uträkning av löneomkontering i Raindance - EXAKT - rättning av löner från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</si>
</sst>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Times New Roman"/>
      <family val="1"/>
    </font>
    <font>
      <b/>
      <sz val="11"/>
      <color theme="1"/>
      <name val="Arial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0"/>
      <name val="Arial"/>
      <family val="2"/>
    </font>
    <font>
      <i/>
      <sz val="11"/>
      <color theme="1"/>
      <name val="Arial"/>
      <family val="2"/>
    </font>
    <font>
      <b/>
      <sz val="10"/>
      <color indexed="8"/>
      <name val="Calibri"/>
      <family val="2"/>
    </font>
    <font>
      <b/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0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4" fontId="3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8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6" xfId="0" applyFont="1" applyBorder="1"/>
    <xf numFmtId="0" fontId="4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" xfId="0" applyBorder="1" applyProtection="1">
      <protection locked="0"/>
    </xf>
    <xf numFmtId="10" fontId="0" fillId="0" borderId="6" xfId="0" applyNumberFormat="1" applyBorder="1" applyProtection="1">
      <protection locked="0"/>
    </xf>
    <xf numFmtId="10" fontId="0" fillId="0" borderId="8" xfId="0" applyNumberFormat="1" applyBorder="1" applyProtection="1">
      <protection locked="0"/>
    </xf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9" fillId="0" borderId="0" xfId="0" applyFont="1"/>
    <xf numFmtId="4" fontId="0" fillId="2" borderId="0" xfId="0" applyNumberFormat="1" applyFill="1"/>
    <xf numFmtId="4" fontId="0" fillId="3" borderId="0" xfId="0" applyNumberFormat="1" applyFill="1"/>
    <xf numFmtId="4" fontId="0" fillId="4" borderId="0" xfId="0" applyNumberFormat="1" applyFill="1"/>
    <xf numFmtId="4" fontId="1" fillId="4" borderId="0" xfId="0" applyNumberFormat="1" applyFont="1" applyFill="1"/>
    <xf numFmtId="4" fontId="0" fillId="5" borderId="0" xfId="0" applyNumberFormat="1" applyFill="1"/>
    <xf numFmtId="4" fontId="0" fillId="6" borderId="0" xfId="0" applyNumberFormat="1" applyFill="1"/>
    <xf numFmtId="4" fontId="1" fillId="7" borderId="0" xfId="0" applyNumberFormat="1" applyFont="1" applyFill="1"/>
    <xf numFmtId="4" fontId="0" fillId="7" borderId="0" xfId="0" applyNumberFormat="1" applyFill="1"/>
    <xf numFmtId="4" fontId="1" fillId="3" borderId="0" xfId="0" applyNumberFormat="1" applyFont="1" applyFill="1"/>
    <xf numFmtId="4" fontId="3" fillId="2" borderId="0" xfId="0" applyNumberFormat="1" applyFont="1" applyFill="1"/>
    <xf numFmtId="0" fontId="3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0" fontId="1" fillId="8" borderId="8" xfId="0" applyNumberFormat="1" applyFont="1" applyFill="1" applyBorder="1"/>
    <xf numFmtId="10" fontId="5" fillId="8" borderId="6" xfId="0" applyNumberFormat="1" applyFont="1" applyFill="1" applyBorder="1" applyProtection="1">
      <protection locked="0"/>
    </xf>
    <xf numFmtId="0" fontId="11" fillId="0" borderId="0" xfId="1" applyFont="1"/>
    <xf numFmtId="0" fontId="10" fillId="0" borderId="0" xfId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14</xdr:row>
      <xdr:rowOff>84671</xdr:rowOff>
    </xdr:from>
    <xdr:to>
      <xdr:col>10</xdr:col>
      <xdr:colOff>275170</xdr:colOff>
      <xdr:row>21</xdr:row>
      <xdr:rowOff>133350</xdr:rowOff>
    </xdr:to>
    <xdr:cxnSp macro="">
      <xdr:nvCxnSpPr>
        <xdr:cNvPr id="2" name="Vinklad koppling 1">
          <a:extLst>
            <a:ext uri="{FF2B5EF4-FFF2-40B4-BE49-F238E27FC236}">
              <a16:creationId xmlns:a16="http://schemas.microsoft.com/office/drawing/2014/main" id="{B6D5962B-7F14-4AD2-AA3B-F9AB33D7AF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10008133" y="3300413"/>
          <a:ext cx="1312329" cy="106895"/>
        </a:xfrm>
        <a:prstGeom prst="bentConnector3">
          <a:avLst>
            <a:gd name="adj1" fmla="val 3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386296</xdr:colOff>
      <xdr:row>7</xdr:row>
      <xdr:rowOff>38102</xdr:rowOff>
    </xdr:from>
    <xdr:to>
      <xdr:col>10</xdr:col>
      <xdr:colOff>542926</xdr:colOff>
      <xdr:row>14</xdr:row>
      <xdr:rowOff>116415</xdr:rowOff>
    </xdr:to>
    <xdr:cxnSp macro="">
      <xdr:nvCxnSpPr>
        <xdr:cNvPr id="3" name="Vinklad koppling 2">
          <a:extLst>
            <a:ext uri="{FF2B5EF4-FFF2-40B4-BE49-F238E27FC236}">
              <a16:creationId xmlns:a16="http://schemas.microsoft.com/office/drawing/2014/main" id="{C92557E0-13EA-440F-965C-8CF1EAD508B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10231442" y="1978556"/>
          <a:ext cx="1345138" cy="150280"/>
        </a:xfrm>
        <a:prstGeom prst="bentConnector3">
          <a:avLst>
            <a:gd name="adj1" fmla="val 7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14</xdr:row>
      <xdr:rowOff>84671</xdr:rowOff>
    </xdr:from>
    <xdr:to>
      <xdr:col>10</xdr:col>
      <xdr:colOff>275170</xdr:colOff>
      <xdr:row>21</xdr:row>
      <xdr:rowOff>133350</xdr:rowOff>
    </xdr:to>
    <xdr:cxnSp macro="">
      <xdr:nvCxnSpPr>
        <xdr:cNvPr id="2" name="Vinklad koppling 1">
          <a:extLst>
            <a:ext uri="{FF2B5EF4-FFF2-40B4-BE49-F238E27FC236}">
              <a16:creationId xmlns:a16="http://schemas.microsoft.com/office/drawing/2014/main" id="{53622993-DC58-462F-BC8E-BE3B25E17C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10008133" y="3300413"/>
          <a:ext cx="1312329" cy="106895"/>
        </a:xfrm>
        <a:prstGeom prst="bentConnector3">
          <a:avLst>
            <a:gd name="adj1" fmla="val 3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386296</xdr:colOff>
      <xdr:row>7</xdr:row>
      <xdr:rowOff>38102</xdr:rowOff>
    </xdr:from>
    <xdr:to>
      <xdr:col>10</xdr:col>
      <xdr:colOff>542926</xdr:colOff>
      <xdr:row>14</xdr:row>
      <xdr:rowOff>116415</xdr:rowOff>
    </xdr:to>
    <xdr:cxnSp macro="">
      <xdr:nvCxnSpPr>
        <xdr:cNvPr id="3" name="Vinklad koppling 2">
          <a:extLst>
            <a:ext uri="{FF2B5EF4-FFF2-40B4-BE49-F238E27FC236}">
              <a16:creationId xmlns:a16="http://schemas.microsoft.com/office/drawing/2014/main" id="{8ADB1281-48C8-4557-A0A1-CA6B83AA47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10231442" y="1978556"/>
          <a:ext cx="1345138" cy="150280"/>
        </a:xfrm>
        <a:prstGeom prst="bentConnector3">
          <a:avLst>
            <a:gd name="adj1" fmla="val 7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14</xdr:row>
      <xdr:rowOff>84671</xdr:rowOff>
    </xdr:from>
    <xdr:to>
      <xdr:col>10</xdr:col>
      <xdr:colOff>275170</xdr:colOff>
      <xdr:row>21</xdr:row>
      <xdr:rowOff>133350</xdr:rowOff>
    </xdr:to>
    <xdr:cxnSp macro="">
      <xdr:nvCxnSpPr>
        <xdr:cNvPr id="2" name="Vinklad koppling 1">
          <a:extLst>
            <a:ext uri="{FF2B5EF4-FFF2-40B4-BE49-F238E27FC236}">
              <a16:creationId xmlns:a16="http://schemas.microsoft.com/office/drawing/2014/main" id="{A25A8078-B6D4-4A73-8389-26828D349B3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509658" y="3424238"/>
          <a:ext cx="1391704" cy="103720"/>
        </a:xfrm>
        <a:prstGeom prst="bentConnector3">
          <a:avLst>
            <a:gd name="adj1" fmla="val 3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386296</xdr:colOff>
      <xdr:row>7</xdr:row>
      <xdr:rowOff>38102</xdr:rowOff>
    </xdr:from>
    <xdr:to>
      <xdr:col>10</xdr:col>
      <xdr:colOff>542926</xdr:colOff>
      <xdr:row>14</xdr:row>
      <xdr:rowOff>116415</xdr:rowOff>
    </xdr:to>
    <xdr:cxnSp macro="">
      <xdr:nvCxnSpPr>
        <xdr:cNvPr id="3" name="Vinklad koppling 2">
          <a:extLst>
            <a:ext uri="{FF2B5EF4-FFF2-40B4-BE49-F238E27FC236}">
              <a16:creationId xmlns:a16="http://schemas.microsoft.com/office/drawing/2014/main" id="{1EC91B5F-E5EB-425E-9EF7-8F5CFB7EEB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740904" y="2027769"/>
          <a:ext cx="1411813" cy="156630"/>
        </a:xfrm>
        <a:prstGeom prst="bentConnector3">
          <a:avLst>
            <a:gd name="adj1" fmla="val 7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14</xdr:row>
      <xdr:rowOff>84671</xdr:rowOff>
    </xdr:from>
    <xdr:to>
      <xdr:col>10</xdr:col>
      <xdr:colOff>275170</xdr:colOff>
      <xdr:row>21</xdr:row>
      <xdr:rowOff>133350</xdr:rowOff>
    </xdr:to>
    <xdr:cxnSp macro="">
      <xdr:nvCxnSpPr>
        <xdr:cNvPr id="2" name="Vinklad koppling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509658" y="3424238"/>
          <a:ext cx="1391704" cy="103720"/>
        </a:xfrm>
        <a:prstGeom prst="bentConnector3">
          <a:avLst>
            <a:gd name="adj1" fmla="val 3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386296</xdr:colOff>
      <xdr:row>7</xdr:row>
      <xdr:rowOff>38102</xdr:rowOff>
    </xdr:from>
    <xdr:to>
      <xdr:col>10</xdr:col>
      <xdr:colOff>542926</xdr:colOff>
      <xdr:row>14</xdr:row>
      <xdr:rowOff>116415</xdr:rowOff>
    </xdr:to>
    <xdr:cxnSp macro="">
      <xdr:nvCxnSpPr>
        <xdr:cNvPr id="3" name="Vinklad koppling 2">
          <a:extLst>
            <a:ext uri="{FF2B5EF4-FFF2-40B4-BE49-F238E27FC236}">
              <a16:creationId xmlns:a16="http://schemas.microsoft.com/office/drawing/2014/main" id="{00000000-0008-0000-00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740904" y="2027769"/>
          <a:ext cx="1411813" cy="156630"/>
        </a:xfrm>
        <a:prstGeom prst="bentConnector3">
          <a:avLst>
            <a:gd name="adj1" fmla="val 7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14</xdr:row>
      <xdr:rowOff>84671</xdr:rowOff>
    </xdr:from>
    <xdr:to>
      <xdr:col>10</xdr:col>
      <xdr:colOff>275170</xdr:colOff>
      <xdr:row>21</xdr:row>
      <xdr:rowOff>133350</xdr:rowOff>
    </xdr:to>
    <xdr:cxnSp macro="">
      <xdr:nvCxnSpPr>
        <xdr:cNvPr id="2" name="Vinklad koppling 1">
          <a:extLst>
            <a:ext uri="{FF2B5EF4-FFF2-40B4-BE49-F238E27FC236}">
              <a16:creationId xmlns:a16="http://schemas.microsoft.com/office/drawing/2014/main" id="{00000000-0008-0000-01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509658" y="3424238"/>
          <a:ext cx="1391704" cy="103720"/>
        </a:xfrm>
        <a:prstGeom prst="bentConnector3">
          <a:avLst>
            <a:gd name="adj1" fmla="val 3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386296</xdr:colOff>
      <xdr:row>7</xdr:row>
      <xdr:rowOff>38102</xdr:rowOff>
    </xdr:from>
    <xdr:to>
      <xdr:col>10</xdr:col>
      <xdr:colOff>542926</xdr:colOff>
      <xdr:row>14</xdr:row>
      <xdr:rowOff>116415</xdr:rowOff>
    </xdr:to>
    <xdr:cxnSp macro="">
      <xdr:nvCxnSpPr>
        <xdr:cNvPr id="3" name="Vinklad koppling 2">
          <a:extLst>
            <a:ext uri="{FF2B5EF4-FFF2-40B4-BE49-F238E27FC236}">
              <a16:creationId xmlns:a16="http://schemas.microsoft.com/office/drawing/2014/main" id="{00000000-0008-0000-01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740904" y="2027769"/>
          <a:ext cx="1411813" cy="156630"/>
        </a:xfrm>
        <a:prstGeom prst="bentConnector3">
          <a:avLst>
            <a:gd name="adj1" fmla="val 7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14</xdr:row>
      <xdr:rowOff>84671</xdr:rowOff>
    </xdr:from>
    <xdr:to>
      <xdr:col>10</xdr:col>
      <xdr:colOff>275170</xdr:colOff>
      <xdr:row>21</xdr:row>
      <xdr:rowOff>133350</xdr:rowOff>
    </xdr:to>
    <xdr:cxnSp macro="">
      <xdr:nvCxnSpPr>
        <xdr:cNvPr id="3" name="Vinklad koppling 2">
          <a:extLst>
            <a:ext uri="{FF2B5EF4-FFF2-40B4-BE49-F238E27FC236}">
              <a16:creationId xmlns:a16="http://schemas.microsoft.com/office/drawing/2014/main" id="{00000000-0008-0000-02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509658" y="3424238"/>
          <a:ext cx="1391704" cy="103720"/>
        </a:xfrm>
        <a:prstGeom prst="bentConnector3">
          <a:avLst>
            <a:gd name="adj1" fmla="val 3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386296</xdr:colOff>
      <xdr:row>7</xdr:row>
      <xdr:rowOff>38102</xdr:rowOff>
    </xdr:from>
    <xdr:to>
      <xdr:col>10</xdr:col>
      <xdr:colOff>542926</xdr:colOff>
      <xdr:row>14</xdr:row>
      <xdr:rowOff>116415</xdr:rowOff>
    </xdr:to>
    <xdr:cxnSp macro="">
      <xdr:nvCxnSpPr>
        <xdr:cNvPr id="8" name="Vinklad koppling 7">
          <a:extLst>
            <a:ext uri="{FF2B5EF4-FFF2-40B4-BE49-F238E27FC236}">
              <a16:creationId xmlns:a16="http://schemas.microsoft.com/office/drawing/2014/main" id="{00000000-0008-0000-02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rot="5400000">
          <a:off x="9740904" y="2027769"/>
          <a:ext cx="1411813" cy="156630"/>
        </a:xfrm>
        <a:prstGeom prst="bentConnector3">
          <a:avLst>
            <a:gd name="adj1" fmla="val 7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r-webben.lu.se/blanketter-och-malla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r-webben.lu.se/hr-blanketter-mallar-och-manual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r-webben.lu.se/hr-blanketter-mallar-och-manuale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BB03-EC8A-44F4-BE67-24DF87CE3576}">
  <sheetPr>
    <pageSetUpPr fitToPage="1"/>
  </sheetPr>
  <dimension ref="A1:V60"/>
  <sheetViews>
    <sheetView tabSelected="1" zoomScaleNormal="100" workbookViewId="0"/>
  </sheetViews>
  <sheetFormatPr defaultColWidth="9.140625" defaultRowHeight="14.25" x14ac:dyDescent="0.2"/>
  <cols>
    <col min="1" max="1" width="15.7109375" style="1" customWidth="1"/>
    <col min="2" max="2" width="8.28515625" style="1" customWidth="1"/>
    <col min="3" max="13" width="15.7109375" style="1" customWidth="1"/>
    <col min="14" max="14" width="16.7109375" style="1" customWidth="1"/>
    <col min="15" max="16" width="15.7109375" style="1" customWidth="1"/>
    <col min="17" max="17" width="10.7109375" style="1" customWidth="1"/>
    <col min="18" max="19" width="9.140625" style="1"/>
    <col min="20" max="20" width="10.28515625" style="1" customWidth="1"/>
    <col min="21" max="21" width="9.140625" style="1"/>
    <col min="22" max="22" width="10.5703125" style="1" customWidth="1"/>
    <col min="23" max="16384" width="9.140625" style="1"/>
  </cols>
  <sheetData>
    <row r="1" spans="1:22" ht="20.25" x14ac:dyDescent="0.3">
      <c r="A1" s="2" t="s">
        <v>106</v>
      </c>
    </row>
    <row r="2" spans="1:22" x14ac:dyDescent="0.2">
      <c r="A2" s="1" t="s">
        <v>65</v>
      </c>
    </row>
    <row r="3" spans="1:22" x14ac:dyDescent="0.2">
      <c r="A3" s="14"/>
    </row>
    <row r="5" spans="1:22" x14ac:dyDescent="0.2">
      <c r="A5" s="1" t="s">
        <v>66</v>
      </c>
    </row>
    <row r="6" spans="1:22" customFormat="1" ht="15" x14ac:dyDescent="0.25">
      <c r="A6" s="8" t="s">
        <v>16</v>
      </c>
      <c r="B6" s="8" t="s">
        <v>17</v>
      </c>
      <c r="C6" s="8" t="s">
        <v>0</v>
      </c>
      <c r="D6" s="8" t="s">
        <v>18</v>
      </c>
      <c r="E6" s="8" t="s">
        <v>1</v>
      </c>
      <c r="F6" s="8" t="s">
        <v>2</v>
      </c>
      <c r="G6" s="8" t="s">
        <v>19</v>
      </c>
      <c r="H6" s="9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8" t="s">
        <v>25</v>
      </c>
      <c r="N6" s="8" t="s">
        <v>26</v>
      </c>
      <c r="O6" s="8" t="s">
        <v>27</v>
      </c>
      <c r="P6" s="8" t="s">
        <v>28</v>
      </c>
      <c r="Q6" s="8" t="s">
        <v>29</v>
      </c>
      <c r="R6" s="8" t="s">
        <v>3</v>
      </c>
      <c r="S6" s="8" t="s">
        <v>4</v>
      </c>
      <c r="T6" s="8" t="s">
        <v>5</v>
      </c>
      <c r="U6" s="8" t="s">
        <v>6</v>
      </c>
      <c r="V6" s="8" t="s">
        <v>30</v>
      </c>
    </row>
    <row r="7" spans="1:22" ht="15" x14ac:dyDescent="0.25">
      <c r="D7">
        <v>202506</v>
      </c>
      <c r="E7">
        <v>250601</v>
      </c>
      <c r="F7">
        <v>250630</v>
      </c>
      <c r="G7">
        <v>30.4</v>
      </c>
      <c r="H7" s="10">
        <v>1</v>
      </c>
      <c r="I7">
        <v>100</v>
      </c>
      <c r="J7">
        <v>20</v>
      </c>
      <c r="K7" s="32">
        <v>7600</v>
      </c>
      <c r="L7" s="33">
        <v>5475.68</v>
      </c>
      <c r="M7" s="11">
        <v>13075.68</v>
      </c>
      <c r="N7"/>
      <c r="O7" t="s">
        <v>67</v>
      </c>
      <c r="P7" t="s">
        <v>31</v>
      </c>
      <c r="Q7" t="s">
        <v>35</v>
      </c>
      <c r="R7">
        <v>41110</v>
      </c>
      <c r="S7" t="s">
        <v>32</v>
      </c>
      <c r="T7">
        <v>35</v>
      </c>
    </row>
    <row r="8" spans="1:22" ht="15" x14ac:dyDescent="0.25">
      <c r="D8">
        <v>202506</v>
      </c>
      <c r="E8">
        <v>250601</v>
      </c>
      <c r="F8">
        <v>250617</v>
      </c>
      <c r="G8">
        <v>-1.6</v>
      </c>
      <c r="H8" s="10">
        <v>5661</v>
      </c>
      <c r="I8">
        <v>10</v>
      </c>
      <c r="J8">
        <v>20</v>
      </c>
      <c r="K8" s="32">
        <v>-426.36</v>
      </c>
      <c r="L8" s="33">
        <v>-266.52999999999997</v>
      </c>
      <c r="M8" s="11">
        <v>-692.89</v>
      </c>
      <c r="N8"/>
      <c r="O8" t="s">
        <v>67</v>
      </c>
      <c r="P8" t="s">
        <v>31</v>
      </c>
      <c r="Q8" t="s">
        <v>35</v>
      </c>
      <c r="R8">
        <v>41110</v>
      </c>
      <c r="S8" t="s">
        <v>32</v>
      </c>
      <c r="T8">
        <v>35</v>
      </c>
    </row>
    <row r="9" spans="1:22" ht="15" x14ac:dyDescent="0.25">
      <c r="D9">
        <v>202506</v>
      </c>
      <c r="E9">
        <v>250601</v>
      </c>
      <c r="F9">
        <v>250630</v>
      </c>
      <c r="G9">
        <v>45.6</v>
      </c>
      <c r="H9" s="10">
        <v>1</v>
      </c>
      <c r="I9">
        <v>100</v>
      </c>
      <c r="J9">
        <v>30</v>
      </c>
      <c r="K9" s="34">
        <v>11400</v>
      </c>
      <c r="L9" s="36">
        <v>8213.51</v>
      </c>
      <c r="M9" s="11">
        <v>19613.509999999998</v>
      </c>
      <c r="N9"/>
      <c r="O9" t="s">
        <v>67</v>
      </c>
      <c r="P9" t="s">
        <v>31</v>
      </c>
      <c r="Q9" t="s">
        <v>35</v>
      </c>
      <c r="R9">
        <v>41110</v>
      </c>
      <c r="S9" t="s">
        <v>33</v>
      </c>
      <c r="T9">
        <v>35</v>
      </c>
    </row>
    <row r="10" spans="1:22" ht="15" x14ac:dyDescent="0.25">
      <c r="D10">
        <v>202506</v>
      </c>
      <c r="E10">
        <v>250601</v>
      </c>
      <c r="F10">
        <v>250617</v>
      </c>
      <c r="G10">
        <v>-2.4</v>
      </c>
      <c r="H10" s="10">
        <v>5661</v>
      </c>
      <c r="I10">
        <v>10</v>
      </c>
      <c r="J10">
        <v>30</v>
      </c>
      <c r="K10" s="34">
        <v>-639.54</v>
      </c>
      <c r="L10" s="36">
        <v>-399.78</v>
      </c>
      <c r="M10" s="11">
        <v>-1039.32</v>
      </c>
      <c r="N10"/>
      <c r="O10" t="s">
        <v>67</v>
      </c>
      <c r="P10" t="s">
        <v>31</v>
      </c>
      <c r="Q10" t="s">
        <v>35</v>
      </c>
      <c r="R10">
        <v>41110</v>
      </c>
      <c r="S10" t="s">
        <v>33</v>
      </c>
      <c r="T10">
        <v>35</v>
      </c>
    </row>
    <row r="11" spans="1:22" ht="15" x14ac:dyDescent="0.25">
      <c r="D11">
        <v>202506</v>
      </c>
      <c r="E11">
        <v>250601</v>
      </c>
      <c r="F11">
        <v>250630</v>
      </c>
      <c r="G11">
        <v>76</v>
      </c>
      <c r="H11" s="10">
        <v>1</v>
      </c>
      <c r="I11">
        <v>100</v>
      </c>
      <c r="J11">
        <v>50</v>
      </c>
      <c r="K11" s="39">
        <v>19000</v>
      </c>
      <c r="L11" s="37">
        <v>13689.18</v>
      </c>
      <c r="M11" s="11">
        <v>32689.18</v>
      </c>
      <c r="N11"/>
      <c r="O11" t="s">
        <v>67</v>
      </c>
      <c r="P11" t="s">
        <v>31</v>
      </c>
      <c r="Q11" t="s">
        <v>35</v>
      </c>
      <c r="R11">
        <v>41110</v>
      </c>
      <c r="S11" t="s">
        <v>34</v>
      </c>
      <c r="T11">
        <v>55</v>
      </c>
    </row>
    <row r="12" spans="1:22" ht="15" x14ac:dyDescent="0.25">
      <c r="D12">
        <v>202506</v>
      </c>
      <c r="E12">
        <v>250601</v>
      </c>
      <c r="F12">
        <v>250617</v>
      </c>
      <c r="G12">
        <v>-4</v>
      </c>
      <c r="H12" s="10">
        <v>5661</v>
      </c>
      <c r="I12">
        <v>10</v>
      </c>
      <c r="J12">
        <v>50</v>
      </c>
      <c r="K12" s="39">
        <v>-1065.9000000000001</v>
      </c>
      <c r="L12" s="37">
        <v>-666.33</v>
      </c>
      <c r="M12" s="11">
        <v>-1732.23</v>
      </c>
      <c r="N12"/>
      <c r="O12" t="s">
        <v>67</v>
      </c>
      <c r="P12" t="s">
        <v>31</v>
      </c>
      <c r="Q12" t="s">
        <v>35</v>
      </c>
      <c r="R12">
        <v>41110</v>
      </c>
      <c r="S12" t="s">
        <v>34</v>
      </c>
      <c r="T12">
        <v>55</v>
      </c>
    </row>
    <row r="13" spans="1:22" ht="15" x14ac:dyDescent="0.25">
      <c r="D13"/>
      <c r="E13"/>
      <c r="F13"/>
      <c r="G13"/>
      <c r="H13" s="10"/>
      <c r="I13"/>
      <c r="J13"/>
      <c r="K13" s="12">
        <f>SUM(K7:K12)</f>
        <v>35868.199999999997</v>
      </c>
      <c r="L13" s="12">
        <f>SUM(L7:L12)</f>
        <v>26045.729999999996</v>
      </c>
      <c r="M13" s="12">
        <f>SUM(M7:M12)</f>
        <v>61913.93</v>
      </c>
      <c r="N13"/>
      <c r="O13"/>
      <c r="P13"/>
      <c r="Q13"/>
      <c r="R13"/>
      <c r="S13"/>
      <c r="T13"/>
    </row>
    <row r="14" spans="1:22" ht="15" x14ac:dyDescent="0.25">
      <c r="D14"/>
      <c r="E14"/>
      <c r="F14"/>
      <c r="G14"/>
      <c r="H14" s="10"/>
      <c r="I14"/>
      <c r="J14"/>
      <c r="K14"/>
      <c r="L14"/>
      <c r="M14" s="11"/>
      <c r="N14"/>
      <c r="O14"/>
      <c r="P14"/>
      <c r="Q14"/>
      <c r="R14"/>
      <c r="S14"/>
      <c r="T14"/>
    </row>
    <row r="15" spans="1:22" ht="15" x14ac:dyDescent="0.25">
      <c r="D15"/>
      <c r="E15"/>
      <c r="F15"/>
      <c r="G15"/>
      <c r="H15" s="10"/>
      <c r="I15"/>
      <c r="J15" t="s">
        <v>68</v>
      </c>
      <c r="K15" s="32">
        <f>K7+K8</f>
        <v>7173.64</v>
      </c>
      <c r="L15" s="33">
        <f>L7+L8</f>
        <v>5209.1500000000005</v>
      </c>
      <c r="M15" s="11">
        <f t="shared" ref="M15" si="0">M7+M8</f>
        <v>12382.79</v>
      </c>
      <c r="N15"/>
      <c r="O15"/>
      <c r="P15"/>
      <c r="Q15"/>
      <c r="R15"/>
      <c r="S15"/>
      <c r="T15"/>
    </row>
    <row r="16" spans="1:22" ht="15" x14ac:dyDescent="0.25">
      <c r="D16"/>
      <c r="E16"/>
      <c r="F16"/>
      <c r="G16"/>
      <c r="H16" s="10"/>
      <c r="I16"/>
      <c r="J16" t="s">
        <v>69</v>
      </c>
      <c r="K16" s="34">
        <f>K9+K10</f>
        <v>10760.46</v>
      </c>
      <c r="L16" s="36">
        <f>L9+L10</f>
        <v>7813.7300000000005</v>
      </c>
      <c r="M16" s="11">
        <f t="shared" ref="M16" si="1">M9+M10</f>
        <v>18574.189999999999</v>
      </c>
      <c r="N16"/>
      <c r="O16"/>
      <c r="P16"/>
      <c r="Q16"/>
      <c r="R16"/>
      <c r="S16"/>
      <c r="T16"/>
    </row>
    <row r="17" spans="1:20" ht="15" x14ac:dyDescent="0.25">
      <c r="D17"/>
      <c r="E17"/>
      <c r="F17"/>
      <c r="G17"/>
      <c r="H17" s="10"/>
      <c r="I17"/>
      <c r="J17" t="s">
        <v>70</v>
      </c>
      <c r="K17" s="39">
        <f>K11+K12</f>
        <v>17934.099999999999</v>
      </c>
      <c r="L17" s="37">
        <f>L11+L12</f>
        <v>13022.85</v>
      </c>
      <c r="M17" s="11">
        <f t="shared" ref="M17" si="2">M11+M12</f>
        <v>30956.95</v>
      </c>
      <c r="N17"/>
      <c r="O17"/>
      <c r="P17"/>
      <c r="Q17"/>
      <c r="R17"/>
      <c r="S17"/>
      <c r="T17"/>
    </row>
    <row r="18" spans="1:20" ht="15" thickBot="1" x14ac:dyDescent="0.25"/>
    <row r="19" spans="1:20" ht="15.75" thickTop="1" x14ac:dyDescent="0.25">
      <c r="A19" s="16"/>
      <c r="B19" s="17"/>
      <c r="C19" s="17"/>
      <c r="D19" s="17"/>
      <c r="E19" s="18"/>
      <c r="K19" s="12"/>
      <c r="L19" s="12"/>
      <c r="M19" s="12"/>
    </row>
    <row r="20" spans="1:20" ht="15" x14ac:dyDescent="0.25">
      <c r="A20" s="19"/>
      <c r="E20" s="20">
        <v>2025</v>
      </c>
      <c r="H20" s="3" t="s">
        <v>44</v>
      </c>
    </row>
    <row r="21" spans="1:20" ht="15" x14ac:dyDescent="0.25">
      <c r="A21" s="21" t="s">
        <v>8</v>
      </c>
      <c r="B21" s="4" t="s">
        <v>10</v>
      </c>
      <c r="C21" s="4"/>
      <c r="D21" s="4"/>
      <c r="E21" s="22"/>
      <c r="I21" s="1" t="s">
        <v>75</v>
      </c>
    </row>
    <row r="22" spans="1:20" ht="15" x14ac:dyDescent="0.25">
      <c r="A22" s="23" t="s">
        <v>97</v>
      </c>
      <c r="B22" s="5"/>
      <c r="C22" s="5"/>
      <c r="D22" s="5"/>
      <c r="E22" s="45">
        <v>0.56740000000000002</v>
      </c>
      <c r="K22" s="41">
        <f>K7+K8</f>
        <v>7173.64</v>
      </c>
      <c r="L22" s="14" t="s">
        <v>72</v>
      </c>
    </row>
    <row r="23" spans="1:20" ht="15" x14ac:dyDescent="0.25">
      <c r="A23" s="24"/>
      <c r="B23" s="6" t="s">
        <v>61</v>
      </c>
      <c r="C23" s="7"/>
      <c r="D23" s="7"/>
      <c r="E23" s="46">
        <v>0.56740000000000002</v>
      </c>
    </row>
    <row r="24" spans="1:20" ht="15" x14ac:dyDescent="0.25">
      <c r="A24" s="24"/>
      <c r="B24" s="6" t="s">
        <v>103</v>
      </c>
      <c r="C24" s="7"/>
      <c r="D24" s="7"/>
      <c r="E24" s="46">
        <v>0.55500000000000005</v>
      </c>
    </row>
    <row r="25" spans="1:20" ht="15" x14ac:dyDescent="0.25">
      <c r="A25" s="24"/>
      <c r="B25" s="7" t="s">
        <v>102</v>
      </c>
      <c r="C25" s="7"/>
      <c r="D25" s="7"/>
      <c r="E25" s="46">
        <v>0.34289999999999998</v>
      </c>
      <c r="I25" s="1" t="s">
        <v>79</v>
      </c>
      <c r="M25" s="14"/>
    </row>
    <row r="26" spans="1:20" ht="15" x14ac:dyDescent="0.25">
      <c r="A26" s="24"/>
      <c r="B26" s="7" t="s">
        <v>101</v>
      </c>
      <c r="C26" s="7"/>
      <c r="D26" s="7"/>
      <c r="E26" s="46">
        <v>0.28079999999999999</v>
      </c>
      <c r="M26" s="14"/>
    </row>
    <row r="27" spans="1:20" ht="15" x14ac:dyDescent="0.25">
      <c r="A27" s="24"/>
      <c r="B27" s="7" t="s">
        <v>84</v>
      </c>
      <c r="E27" s="46">
        <v>0.1787</v>
      </c>
      <c r="K27" s="12">
        <f>K22*E22</f>
        <v>4070.3233360000004</v>
      </c>
      <c r="L27" s="14" t="s">
        <v>104</v>
      </c>
      <c r="M27" s="14"/>
    </row>
    <row r="28" spans="1:20" ht="15" x14ac:dyDescent="0.25">
      <c r="A28" s="48" t="s">
        <v>95</v>
      </c>
      <c r="B28" s="4"/>
      <c r="C28" s="4"/>
      <c r="D28" s="4"/>
      <c r="E28" s="25"/>
    </row>
    <row r="29" spans="1:20" ht="15" x14ac:dyDescent="0.25">
      <c r="A29" s="21" t="s">
        <v>9</v>
      </c>
      <c r="B29" s="4"/>
      <c r="C29" s="4"/>
      <c r="D29" s="4"/>
      <c r="E29" s="25"/>
      <c r="I29" s="1" t="s">
        <v>80</v>
      </c>
    </row>
    <row r="30" spans="1:20" ht="15" x14ac:dyDescent="0.25">
      <c r="A30" s="23" t="s">
        <v>11</v>
      </c>
      <c r="B30" s="5"/>
      <c r="C30" s="5"/>
      <c r="D30" s="5"/>
      <c r="E30" s="26">
        <v>4.5999999999999999E-2</v>
      </c>
      <c r="K30" s="40">
        <f>L15</f>
        <v>5209.1500000000005</v>
      </c>
      <c r="L30" s="14" t="s">
        <v>73</v>
      </c>
    </row>
    <row r="31" spans="1:20" ht="15" x14ac:dyDescent="0.25">
      <c r="A31" s="24"/>
      <c r="B31" s="4"/>
      <c r="C31" s="4"/>
      <c r="D31" s="4"/>
      <c r="E31" s="22"/>
      <c r="K31" s="13">
        <f>K27</f>
        <v>4070.3233360000004</v>
      </c>
      <c r="L31" s="14" t="s">
        <v>77</v>
      </c>
    </row>
    <row r="32" spans="1:20" ht="15" x14ac:dyDescent="0.25">
      <c r="A32" s="23" t="s">
        <v>12</v>
      </c>
      <c r="B32" s="5"/>
      <c r="C32" s="5"/>
      <c r="D32" s="5"/>
      <c r="E32" s="26">
        <v>4.8999999999999998E-3</v>
      </c>
      <c r="K32" s="12">
        <f>K30-K31</f>
        <v>1138.8266640000002</v>
      </c>
      <c r="L32" s="14"/>
    </row>
    <row r="33" spans="1:12" x14ac:dyDescent="0.2">
      <c r="A33" s="19"/>
      <c r="E33" s="27"/>
    </row>
    <row r="34" spans="1:12" ht="15" x14ac:dyDescent="0.25">
      <c r="A34" s="42" t="s">
        <v>15</v>
      </c>
      <c r="B34" s="43"/>
      <c r="C34" s="43"/>
      <c r="D34" s="43"/>
      <c r="E34" s="44"/>
      <c r="I34" s="1" t="s">
        <v>7</v>
      </c>
      <c r="K34" s="12">
        <f>K22+K27+K32</f>
        <v>12382.79</v>
      </c>
      <c r="L34" s="14" t="s">
        <v>74</v>
      </c>
    </row>
    <row r="35" spans="1:12" x14ac:dyDescent="0.2">
      <c r="A35" s="19" t="s">
        <v>13</v>
      </c>
      <c r="E35" s="27"/>
    </row>
    <row r="36" spans="1:12" x14ac:dyDescent="0.2">
      <c r="A36" s="19" t="s">
        <v>60</v>
      </c>
      <c r="E36" s="27"/>
    </row>
    <row r="37" spans="1:12" x14ac:dyDescent="0.2">
      <c r="A37" s="19" t="s">
        <v>14</v>
      </c>
      <c r="E37" s="27"/>
    </row>
    <row r="38" spans="1:12" x14ac:dyDescent="0.2">
      <c r="A38" s="19"/>
      <c r="E38" s="27"/>
      <c r="H38" s="1" t="s">
        <v>78</v>
      </c>
    </row>
    <row r="39" spans="1:12" ht="15" x14ac:dyDescent="0.25">
      <c r="A39" s="19" t="s">
        <v>41</v>
      </c>
      <c r="E39" s="27"/>
      <c r="H39" s="3" t="s">
        <v>45</v>
      </c>
    </row>
    <row r="40" spans="1:12" x14ac:dyDescent="0.2">
      <c r="A40" s="19" t="s">
        <v>42</v>
      </c>
      <c r="E40" s="27"/>
      <c r="H40" s="1">
        <v>41112</v>
      </c>
      <c r="I40" s="1" t="s">
        <v>38</v>
      </c>
      <c r="K40" s="35">
        <f>K16</f>
        <v>10760.46</v>
      </c>
      <c r="L40" s="14" t="s">
        <v>40</v>
      </c>
    </row>
    <row r="41" spans="1:12" ht="15" thickBot="1" x14ac:dyDescent="0.25">
      <c r="A41" s="28"/>
      <c r="B41" s="29"/>
      <c r="C41" s="29"/>
      <c r="D41" s="29"/>
      <c r="E41" s="30"/>
      <c r="H41" s="1">
        <v>46005</v>
      </c>
      <c r="I41" s="1" t="s">
        <v>36</v>
      </c>
      <c r="K41" s="13">
        <f>K40*E22</f>
        <v>6105.4850040000001</v>
      </c>
      <c r="L41" s="14" t="s">
        <v>105</v>
      </c>
    </row>
    <row r="42" spans="1:12" ht="15" thickTop="1" x14ac:dyDescent="0.2">
      <c r="H42" s="1">
        <v>41165</v>
      </c>
      <c r="I42" s="1" t="s">
        <v>37</v>
      </c>
      <c r="K42" s="13">
        <f>L16-K41</f>
        <v>1708.2449960000004</v>
      </c>
      <c r="L42" s="14" t="s">
        <v>39</v>
      </c>
    </row>
    <row r="43" spans="1:12" ht="15" x14ac:dyDescent="0.25">
      <c r="I43" s="1" t="s">
        <v>7</v>
      </c>
      <c r="K43" s="12">
        <f>SUM(K40:K42)</f>
        <v>18574.190000000002</v>
      </c>
      <c r="L43" s="14" t="s">
        <v>43</v>
      </c>
    </row>
    <row r="45" spans="1:12" ht="15" x14ac:dyDescent="0.25">
      <c r="H45" s="3" t="s">
        <v>46</v>
      </c>
    </row>
    <row r="46" spans="1:12" x14ac:dyDescent="0.2">
      <c r="H46" s="1">
        <v>41112</v>
      </c>
      <c r="I46" s="1" t="s">
        <v>38</v>
      </c>
      <c r="K46" s="38">
        <f>K17</f>
        <v>17934.099999999999</v>
      </c>
      <c r="L46" s="14" t="s">
        <v>40</v>
      </c>
    </row>
    <row r="47" spans="1:12" x14ac:dyDescent="0.2">
      <c r="H47" s="1">
        <v>46005</v>
      </c>
      <c r="I47" s="1" t="s">
        <v>36</v>
      </c>
      <c r="K47" s="13">
        <f>K46*E22</f>
        <v>10175.80834</v>
      </c>
      <c r="L47" s="14" t="s">
        <v>105</v>
      </c>
    </row>
    <row r="48" spans="1:12" x14ac:dyDescent="0.2">
      <c r="H48" s="1">
        <v>41165</v>
      </c>
      <c r="I48" s="1" t="s">
        <v>37</v>
      </c>
      <c r="K48" s="13">
        <f>L17-K47</f>
        <v>2847.0416600000008</v>
      </c>
      <c r="L48" s="14" t="s">
        <v>39</v>
      </c>
    </row>
    <row r="49" spans="1:13" ht="15" x14ac:dyDescent="0.25">
      <c r="I49" s="1" t="s">
        <v>7</v>
      </c>
      <c r="K49" s="12">
        <f>SUM(K46:K48)</f>
        <v>30956.949999999997</v>
      </c>
      <c r="L49" s="14" t="s">
        <v>43</v>
      </c>
    </row>
    <row r="51" spans="1:13" ht="15" x14ac:dyDescent="0.25">
      <c r="K51" s="12"/>
      <c r="L51" s="14"/>
    </row>
    <row r="52" spans="1:13" x14ac:dyDescent="0.2">
      <c r="A52" s="31" t="s">
        <v>64</v>
      </c>
    </row>
    <row r="54" spans="1:13" x14ac:dyDescent="0.2">
      <c r="A54" s="15" t="s">
        <v>47</v>
      </c>
      <c r="B54" s="15" t="s">
        <v>48</v>
      </c>
      <c r="C54" s="15" t="s">
        <v>49</v>
      </c>
      <c r="D54" s="15" t="s">
        <v>50</v>
      </c>
      <c r="E54" s="15" t="s">
        <v>51</v>
      </c>
      <c r="F54" s="15" t="s">
        <v>52</v>
      </c>
      <c r="G54" s="15" t="s">
        <v>53</v>
      </c>
      <c r="H54" s="15" t="s">
        <v>54</v>
      </c>
      <c r="I54" s="15" t="s">
        <v>55</v>
      </c>
      <c r="J54" s="15" t="s">
        <v>56</v>
      </c>
      <c r="K54" s="15" t="s">
        <v>57</v>
      </c>
      <c r="L54" s="15" t="s">
        <v>58</v>
      </c>
      <c r="M54" s="15" t="s">
        <v>59</v>
      </c>
    </row>
    <row r="55" spans="1:13" x14ac:dyDescent="0.2">
      <c r="B55" s="1">
        <v>1</v>
      </c>
      <c r="C55" s="1">
        <v>41112</v>
      </c>
      <c r="D55" s="1" t="s">
        <v>32</v>
      </c>
      <c r="I55" s="1">
        <v>8000</v>
      </c>
      <c r="J55" s="1" t="s">
        <v>83</v>
      </c>
      <c r="L55" s="13">
        <f>K22*-1</f>
        <v>-7173.64</v>
      </c>
      <c r="M55" s="1" t="s">
        <v>82</v>
      </c>
    </row>
    <row r="56" spans="1:13" x14ac:dyDescent="0.2">
      <c r="B56" s="1">
        <v>1</v>
      </c>
      <c r="C56" s="1">
        <v>46005</v>
      </c>
      <c r="D56" s="1" t="s">
        <v>32</v>
      </c>
      <c r="I56" s="1">
        <v>8000</v>
      </c>
      <c r="J56" s="1" t="s">
        <v>83</v>
      </c>
      <c r="L56" s="13">
        <f>K27*-1</f>
        <v>-4070.3233360000004</v>
      </c>
      <c r="M56" s="1" t="s">
        <v>82</v>
      </c>
    </row>
    <row r="57" spans="1:13" x14ac:dyDescent="0.2">
      <c r="B57" s="1">
        <v>1</v>
      </c>
      <c r="C57" s="1">
        <v>41165</v>
      </c>
      <c r="D57" s="1" t="s">
        <v>32</v>
      </c>
      <c r="I57" s="1">
        <v>8000</v>
      </c>
      <c r="J57" s="1" t="s">
        <v>83</v>
      </c>
      <c r="L57" s="13">
        <f>K32*-1</f>
        <v>-1138.8266640000002</v>
      </c>
      <c r="M57" s="1" t="s">
        <v>82</v>
      </c>
    </row>
    <row r="58" spans="1:13" x14ac:dyDescent="0.2">
      <c r="B58" s="1">
        <v>1</v>
      </c>
      <c r="C58" s="1">
        <v>41112</v>
      </c>
      <c r="D58" s="1" t="s">
        <v>81</v>
      </c>
      <c r="I58" s="1">
        <v>8000</v>
      </c>
      <c r="J58" s="1" t="s">
        <v>83</v>
      </c>
      <c r="L58" s="13">
        <f>K22</f>
        <v>7173.64</v>
      </c>
      <c r="M58" s="1" t="s">
        <v>82</v>
      </c>
    </row>
    <row r="59" spans="1:13" x14ac:dyDescent="0.2">
      <c r="B59" s="1">
        <v>1</v>
      </c>
      <c r="C59" s="1">
        <v>46005</v>
      </c>
      <c r="D59" s="1" t="s">
        <v>81</v>
      </c>
      <c r="I59" s="1">
        <v>8000</v>
      </c>
      <c r="J59" s="1" t="s">
        <v>83</v>
      </c>
      <c r="L59" s="13">
        <f>K27</f>
        <v>4070.3233360000004</v>
      </c>
      <c r="M59" s="1" t="s">
        <v>82</v>
      </c>
    </row>
    <row r="60" spans="1:13" x14ac:dyDescent="0.2">
      <c r="B60" s="1">
        <v>1</v>
      </c>
      <c r="C60" s="1">
        <v>41165</v>
      </c>
      <c r="D60" s="1" t="s">
        <v>81</v>
      </c>
      <c r="I60" s="1">
        <v>8000</v>
      </c>
      <c r="J60" s="1" t="s">
        <v>83</v>
      </c>
      <c r="L60" s="13">
        <f>K32</f>
        <v>1138.8266640000002</v>
      </c>
      <c r="M60" s="1" t="s">
        <v>82</v>
      </c>
    </row>
  </sheetData>
  <hyperlinks>
    <hyperlink ref="A28" r:id="rId1" location="sociala" xr:uid="{74185B73-1AD8-4F02-A574-D021F91C67E4}"/>
  </hyperlinks>
  <pageMargins left="0.25" right="0.25" top="0.75" bottom="0.75" header="0.3" footer="0.3"/>
  <pageSetup paperSize="9" scale="46" orientation="landscape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D36E0-A582-42B2-AC0B-388A490DE9A3}">
  <sheetPr>
    <pageSetUpPr fitToPage="1"/>
  </sheetPr>
  <dimension ref="A1:V60"/>
  <sheetViews>
    <sheetView zoomScaleNormal="100" workbookViewId="0"/>
  </sheetViews>
  <sheetFormatPr defaultColWidth="9.140625" defaultRowHeight="14.25" x14ac:dyDescent="0.2"/>
  <cols>
    <col min="1" max="1" width="15.7109375" style="1" customWidth="1"/>
    <col min="2" max="2" width="8.28515625" style="1" customWidth="1"/>
    <col min="3" max="13" width="15.7109375" style="1" customWidth="1"/>
    <col min="14" max="14" width="16.7109375" style="1" customWidth="1"/>
    <col min="15" max="16" width="15.7109375" style="1" customWidth="1"/>
    <col min="17" max="17" width="10.7109375" style="1" customWidth="1"/>
    <col min="18" max="19" width="9.140625" style="1"/>
    <col min="20" max="20" width="10.28515625" style="1" customWidth="1"/>
    <col min="21" max="21" width="9.140625" style="1"/>
    <col min="22" max="22" width="10.5703125" style="1" customWidth="1"/>
    <col min="23" max="16384" width="9.140625" style="1"/>
  </cols>
  <sheetData>
    <row r="1" spans="1:22" ht="20.25" x14ac:dyDescent="0.3">
      <c r="A1" s="2" t="s">
        <v>96</v>
      </c>
    </row>
    <row r="2" spans="1:22" x14ac:dyDescent="0.2">
      <c r="A2" s="1" t="s">
        <v>65</v>
      </c>
    </row>
    <row r="3" spans="1:22" x14ac:dyDescent="0.2">
      <c r="A3" s="14"/>
    </row>
    <row r="5" spans="1:22" x14ac:dyDescent="0.2">
      <c r="A5" s="1" t="s">
        <v>66</v>
      </c>
    </row>
    <row r="6" spans="1:22" customFormat="1" ht="15" x14ac:dyDescent="0.25">
      <c r="A6" s="8" t="s">
        <v>16</v>
      </c>
      <c r="B6" s="8" t="s">
        <v>17</v>
      </c>
      <c r="C6" s="8" t="s">
        <v>0</v>
      </c>
      <c r="D6" s="8" t="s">
        <v>18</v>
      </c>
      <c r="E6" s="8" t="s">
        <v>1</v>
      </c>
      <c r="F6" s="8" t="s">
        <v>2</v>
      </c>
      <c r="G6" s="8" t="s">
        <v>19</v>
      </c>
      <c r="H6" s="9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8" t="s">
        <v>25</v>
      </c>
      <c r="N6" s="8" t="s">
        <v>26</v>
      </c>
      <c r="O6" s="8" t="s">
        <v>27</v>
      </c>
      <c r="P6" s="8" t="s">
        <v>28</v>
      </c>
      <c r="Q6" s="8" t="s">
        <v>29</v>
      </c>
      <c r="R6" s="8" t="s">
        <v>3</v>
      </c>
      <c r="S6" s="8" t="s">
        <v>4</v>
      </c>
      <c r="T6" s="8" t="s">
        <v>5</v>
      </c>
      <c r="U6" s="8" t="s">
        <v>6</v>
      </c>
      <c r="V6" s="8" t="s">
        <v>30</v>
      </c>
    </row>
    <row r="7" spans="1:22" ht="15" x14ac:dyDescent="0.25">
      <c r="D7">
        <v>202206</v>
      </c>
      <c r="E7">
        <v>220601</v>
      </c>
      <c r="F7">
        <v>220630</v>
      </c>
      <c r="G7">
        <v>30.4</v>
      </c>
      <c r="H7" s="10">
        <v>1</v>
      </c>
      <c r="I7">
        <v>100</v>
      </c>
      <c r="J7">
        <v>20</v>
      </c>
      <c r="K7" s="32">
        <v>7600</v>
      </c>
      <c r="L7" s="33">
        <v>5475.68</v>
      </c>
      <c r="M7" s="11">
        <v>13075.68</v>
      </c>
      <c r="N7"/>
      <c r="O7" t="s">
        <v>67</v>
      </c>
      <c r="P7" t="s">
        <v>31</v>
      </c>
      <c r="Q7" t="s">
        <v>35</v>
      </c>
      <c r="R7">
        <v>41110</v>
      </c>
      <c r="S7" t="s">
        <v>32</v>
      </c>
      <c r="T7">
        <v>35</v>
      </c>
    </row>
    <row r="8" spans="1:22" ht="15" x14ac:dyDescent="0.25">
      <c r="D8">
        <v>202206</v>
      </c>
      <c r="E8">
        <v>220601</v>
      </c>
      <c r="F8">
        <v>220617</v>
      </c>
      <c r="G8">
        <v>-1.6</v>
      </c>
      <c r="H8" s="10">
        <v>5661</v>
      </c>
      <c r="I8">
        <v>10</v>
      </c>
      <c r="J8">
        <v>20</v>
      </c>
      <c r="K8" s="32">
        <v>-426.36</v>
      </c>
      <c r="L8" s="33">
        <v>-266.52999999999997</v>
      </c>
      <c r="M8" s="11">
        <v>-692.89</v>
      </c>
      <c r="N8"/>
      <c r="O8" t="s">
        <v>67</v>
      </c>
      <c r="P8" t="s">
        <v>31</v>
      </c>
      <c r="Q8" t="s">
        <v>35</v>
      </c>
      <c r="R8">
        <v>41110</v>
      </c>
      <c r="S8" t="s">
        <v>32</v>
      </c>
      <c r="T8">
        <v>35</v>
      </c>
    </row>
    <row r="9" spans="1:22" ht="15" x14ac:dyDescent="0.25">
      <c r="D9">
        <v>202206</v>
      </c>
      <c r="E9">
        <v>220601</v>
      </c>
      <c r="F9">
        <v>220630</v>
      </c>
      <c r="G9">
        <v>45.6</v>
      </c>
      <c r="H9" s="10">
        <v>1</v>
      </c>
      <c r="I9">
        <v>100</v>
      </c>
      <c r="J9">
        <v>30</v>
      </c>
      <c r="K9" s="34">
        <v>11400</v>
      </c>
      <c r="L9" s="36">
        <v>8213.51</v>
      </c>
      <c r="M9" s="11">
        <v>19613.509999999998</v>
      </c>
      <c r="N9"/>
      <c r="O9" t="s">
        <v>67</v>
      </c>
      <c r="P9" t="s">
        <v>31</v>
      </c>
      <c r="Q9" t="s">
        <v>35</v>
      </c>
      <c r="R9">
        <v>41110</v>
      </c>
      <c r="S9" t="s">
        <v>33</v>
      </c>
      <c r="T9">
        <v>35</v>
      </c>
    </row>
    <row r="10" spans="1:22" ht="15" x14ac:dyDescent="0.25">
      <c r="D10">
        <v>202206</v>
      </c>
      <c r="E10">
        <v>220601</v>
      </c>
      <c r="F10">
        <v>220617</v>
      </c>
      <c r="G10">
        <v>-2.4</v>
      </c>
      <c r="H10" s="10">
        <v>5661</v>
      </c>
      <c r="I10">
        <v>10</v>
      </c>
      <c r="J10">
        <v>30</v>
      </c>
      <c r="K10" s="34">
        <v>-639.54</v>
      </c>
      <c r="L10" s="36">
        <v>-399.78</v>
      </c>
      <c r="M10" s="11">
        <v>-1039.32</v>
      </c>
      <c r="N10"/>
      <c r="O10" t="s">
        <v>67</v>
      </c>
      <c r="P10" t="s">
        <v>31</v>
      </c>
      <c r="Q10" t="s">
        <v>35</v>
      </c>
      <c r="R10">
        <v>41110</v>
      </c>
      <c r="S10" t="s">
        <v>33</v>
      </c>
      <c r="T10">
        <v>35</v>
      </c>
    </row>
    <row r="11" spans="1:22" ht="15" x14ac:dyDescent="0.25">
      <c r="D11">
        <v>202206</v>
      </c>
      <c r="E11">
        <v>220601</v>
      </c>
      <c r="F11">
        <v>220630</v>
      </c>
      <c r="G11">
        <v>76</v>
      </c>
      <c r="H11" s="10">
        <v>1</v>
      </c>
      <c r="I11">
        <v>100</v>
      </c>
      <c r="J11">
        <v>50</v>
      </c>
      <c r="K11" s="39">
        <v>19000</v>
      </c>
      <c r="L11" s="37">
        <v>13689.18</v>
      </c>
      <c r="M11" s="11">
        <v>32689.18</v>
      </c>
      <c r="N11"/>
      <c r="O11" t="s">
        <v>67</v>
      </c>
      <c r="P11" t="s">
        <v>31</v>
      </c>
      <c r="Q11" t="s">
        <v>35</v>
      </c>
      <c r="R11">
        <v>41110</v>
      </c>
      <c r="S11" t="s">
        <v>34</v>
      </c>
      <c r="T11">
        <v>55</v>
      </c>
    </row>
    <row r="12" spans="1:22" ht="15" x14ac:dyDescent="0.25">
      <c r="D12">
        <v>202206</v>
      </c>
      <c r="E12">
        <v>220601</v>
      </c>
      <c r="F12">
        <v>220617</v>
      </c>
      <c r="G12">
        <v>-4</v>
      </c>
      <c r="H12" s="10">
        <v>5661</v>
      </c>
      <c r="I12">
        <v>10</v>
      </c>
      <c r="J12">
        <v>50</v>
      </c>
      <c r="K12" s="39">
        <v>-1065.9000000000001</v>
      </c>
      <c r="L12" s="37">
        <v>-666.33</v>
      </c>
      <c r="M12" s="11">
        <v>-1732.23</v>
      </c>
      <c r="N12"/>
      <c r="O12" t="s">
        <v>67</v>
      </c>
      <c r="P12" t="s">
        <v>31</v>
      </c>
      <c r="Q12" t="s">
        <v>35</v>
      </c>
      <c r="R12">
        <v>41110</v>
      </c>
      <c r="S12" t="s">
        <v>34</v>
      </c>
      <c r="T12">
        <v>55</v>
      </c>
    </row>
    <row r="13" spans="1:22" ht="15" x14ac:dyDescent="0.25">
      <c r="D13"/>
      <c r="E13"/>
      <c r="F13"/>
      <c r="G13"/>
      <c r="H13" s="10"/>
      <c r="I13"/>
      <c r="J13"/>
      <c r="K13" s="12">
        <f>SUM(K7:K12)</f>
        <v>35868.199999999997</v>
      </c>
      <c r="L13" s="12">
        <f>SUM(L7:L12)</f>
        <v>26045.729999999996</v>
      </c>
      <c r="M13" s="12">
        <f>SUM(M7:M12)</f>
        <v>61913.93</v>
      </c>
      <c r="N13"/>
      <c r="O13"/>
      <c r="P13"/>
      <c r="Q13"/>
      <c r="R13"/>
      <c r="S13"/>
      <c r="T13"/>
    </row>
    <row r="14" spans="1:22" ht="15" x14ac:dyDescent="0.25">
      <c r="D14"/>
      <c r="E14"/>
      <c r="F14"/>
      <c r="G14"/>
      <c r="H14" s="10"/>
      <c r="I14"/>
      <c r="J14"/>
      <c r="K14"/>
      <c r="L14"/>
      <c r="M14" s="11"/>
      <c r="N14"/>
      <c r="O14"/>
      <c r="P14"/>
      <c r="Q14"/>
      <c r="R14"/>
      <c r="S14"/>
      <c r="T14"/>
    </row>
    <row r="15" spans="1:22" ht="15" x14ac:dyDescent="0.25">
      <c r="D15"/>
      <c r="E15"/>
      <c r="F15"/>
      <c r="G15"/>
      <c r="H15" s="10"/>
      <c r="I15"/>
      <c r="J15" t="s">
        <v>68</v>
      </c>
      <c r="K15" s="32">
        <f>K7+K8</f>
        <v>7173.64</v>
      </c>
      <c r="L15" s="33">
        <f>L7+L8</f>
        <v>5209.1500000000005</v>
      </c>
      <c r="M15" s="11">
        <f t="shared" ref="M15" si="0">M7+M8</f>
        <v>12382.79</v>
      </c>
      <c r="N15"/>
      <c r="O15"/>
      <c r="P15"/>
      <c r="Q15"/>
      <c r="R15"/>
      <c r="S15"/>
      <c r="T15"/>
    </row>
    <row r="16" spans="1:22" ht="15" x14ac:dyDescent="0.25">
      <c r="D16"/>
      <c r="E16"/>
      <c r="F16"/>
      <c r="G16"/>
      <c r="H16" s="10"/>
      <c r="I16"/>
      <c r="J16" t="s">
        <v>69</v>
      </c>
      <c r="K16" s="34">
        <f>K9+K10</f>
        <v>10760.46</v>
      </c>
      <c r="L16" s="36">
        <f>L9+L10</f>
        <v>7813.7300000000005</v>
      </c>
      <c r="M16" s="11">
        <f t="shared" ref="M16" si="1">M9+M10</f>
        <v>18574.189999999999</v>
      </c>
      <c r="N16"/>
      <c r="O16"/>
      <c r="P16"/>
      <c r="Q16"/>
      <c r="R16"/>
      <c r="S16"/>
      <c r="T16"/>
    </row>
    <row r="17" spans="1:20" ht="15" x14ac:dyDescent="0.25">
      <c r="D17"/>
      <c r="E17"/>
      <c r="F17"/>
      <c r="G17"/>
      <c r="H17" s="10"/>
      <c r="I17"/>
      <c r="J17" t="s">
        <v>70</v>
      </c>
      <c r="K17" s="39">
        <f>K11+K12</f>
        <v>17934.099999999999</v>
      </c>
      <c r="L17" s="37">
        <f>L11+L12</f>
        <v>13022.85</v>
      </c>
      <c r="M17" s="11">
        <f t="shared" ref="M17" si="2">M11+M12</f>
        <v>30956.95</v>
      </c>
      <c r="N17"/>
      <c r="O17"/>
      <c r="P17"/>
      <c r="Q17"/>
      <c r="R17"/>
      <c r="S17"/>
      <c r="T17"/>
    </row>
    <row r="18" spans="1:20" ht="15" thickBot="1" x14ac:dyDescent="0.25"/>
    <row r="19" spans="1:20" ht="15.75" thickTop="1" x14ac:dyDescent="0.25">
      <c r="A19" s="16"/>
      <c r="B19" s="17"/>
      <c r="C19" s="17"/>
      <c r="D19" s="17"/>
      <c r="E19" s="18"/>
      <c r="K19" s="12"/>
      <c r="L19" s="12"/>
      <c r="M19" s="12"/>
    </row>
    <row r="20" spans="1:20" ht="15" x14ac:dyDescent="0.25">
      <c r="A20" s="19"/>
      <c r="E20" s="20">
        <v>2024</v>
      </c>
      <c r="H20" s="3" t="s">
        <v>44</v>
      </c>
    </row>
    <row r="21" spans="1:20" ht="15" x14ac:dyDescent="0.25">
      <c r="A21" s="21" t="s">
        <v>8</v>
      </c>
      <c r="B21" s="4" t="s">
        <v>10</v>
      </c>
      <c r="C21" s="4"/>
      <c r="D21" s="4"/>
      <c r="E21" s="22"/>
      <c r="I21" s="1" t="s">
        <v>75</v>
      </c>
    </row>
    <row r="22" spans="1:20" ht="15" x14ac:dyDescent="0.25">
      <c r="A22" s="23" t="s">
        <v>97</v>
      </c>
      <c r="B22" s="5"/>
      <c r="C22" s="5"/>
      <c r="D22" s="5"/>
      <c r="E22" s="45">
        <v>0.56740000000000002</v>
      </c>
      <c r="K22" s="41">
        <f>K7+K8</f>
        <v>7173.64</v>
      </c>
      <c r="L22" s="14" t="s">
        <v>72</v>
      </c>
    </row>
    <row r="23" spans="1:20" ht="15" x14ac:dyDescent="0.25">
      <c r="A23" s="24"/>
      <c r="B23" s="6" t="s">
        <v>61</v>
      </c>
      <c r="C23" s="7"/>
      <c r="D23" s="7"/>
      <c r="E23" s="46">
        <v>0.56740000000000002</v>
      </c>
    </row>
    <row r="24" spans="1:20" ht="15" x14ac:dyDescent="0.25">
      <c r="A24" s="24"/>
      <c r="B24" s="6" t="s">
        <v>98</v>
      </c>
      <c r="C24" s="7"/>
      <c r="D24" s="7"/>
      <c r="E24" s="46">
        <v>0.55500000000000005</v>
      </c>
    </row>
    <row r="25" spans="1:20" ht="15" x14ac:dyDescent="0.25">
      <c r="A25" s="24"/>
      <c r="B25" s="7" t="s">
        <v>99</v>
      </c>
      <c r="C25" s="7"/>
      <c r="D25" s="7"/>
      <c r="E25" s="46">
        <v>0.34289999999999998</v>
      </c>
      <c r="I25" s="1" t="s">
        <v>79</v>
      </c>
      <c r="M25" s="14"/>
    </row>
    <row r="26" spans="1:20" ht="15" x14ac:dyDescent="0.25">
      <c r="A26" s="24"/>
      <c r="B26" s="7" t="s">
        <v>100</v>
      </c>
      <c r="C26" s="7"/>
      <c r="D26" s="7"/>
      <c r="E26" s="46">
        <v>0.28079999999999999</v>
      </c>
      <c r="M26" s="14"/>
    </row>
    <row r="27" spans="1:20" ht="15" x14ac:dyDescent="0.25">
      <c r="A27" s="24"/>
      <c r="B27" s="7" t="s">
        <v>84</v>
      </c>
      <c r="E27" s="46">
        <v>0.1787</v>
      </c>
      <c r="K27" s="12">
        <f>K22*E22</f>
        <v>4070.3233360000004</v>
      </c>
      <c r="L27" s="14" t="s">
        <v>90</v>
      </c>
      <c r="M27" s="14"/>
    </row>
    <row r="28" spans="1:20" ht="15" x14ac:dyDescent="0.25">
      <c r="A28" s="47" t="s">
        <v>95</v>
      </c>
      <c r="B28" s="4"/>
      <c r="C28" s="4"/>
      <c r="D28" s="4"/>
      <c r="E28" s="25"/>
    </row>
    <row r="29" spans="1:20" ht="15" x14ac:dyDescent="0.25">
      <c r="A29" s="21" t="s">
        <v>9</v>
      </c>
      <c r="B29" s="4"/>
      <c r="C29" s="4"/>
      <c r="D29" s="4"/>
      <c r="E29" s="25"/>
      <c r="I29" s="1" t="s">
        <v>80</v>
      </c>
    </row>
    <row r="30" spans="1:20" ht="15" x14ac:dyDescent="0.25">
      <c r="A30" s="23" t="s">
        <v>11</v>
      </c>
      <c r="B30" s="5"/>
      <c r="C30" s="5"/>
      <c r="D30" s="5"/>
      <c r="E30" s="26">
        <v>4.5999999999999999E-2</v>
      </c>
      <c r="K30" s="40">
        <f>L15</f>
        <v>5209.1500000000005</v>
      </c>
      <c r="L30" s="14" t="s">
        <v>73</v>
      </c>
    </row>
    <row r="31" spans="1:20" ht="15" x14ac:dyDescent="0.25">
      <c r="A31" s="24"/>
      <c r="B31" s="4"/>
      <c r="C31" s="4"/>
      <c r="D31" s="4"/>
      <c r="E31" s="22"/>
      <c r="K31" s="13">
        <f>K27</f>
        <v>4070.3233360000004</v>
      </c>
      <c r="L31" s="14" t="s">
        <v>77</v>
      </c>
    </row>
    <row r="32" spans="1:20" ht="15" x14ac:dyDescent="0.25">
      <c r="A32" s="23" t="s">
        <v>12</v>
      </c>
      <c r="B32" s="5"/>
      <c r="C32" s="5"/>
      <c r="D32" s="5"/>
      <c r="E32" s="26">
        <v>4.8999999999999998E-3</v>
      </c>
      <c r="K32" s="12">
        <f>K30-K31</f>
        <v>1138.8266640000002</v>
      </c>
      <c r="L32" s="14"/>
    </row>
    <row r="33" spans="1:12" x14ac:dyDescent="0.2">
      <c r="A33" s="19"/>
      <c r="E33" s="27"/>
    </row>
    <row r="34" spans="1:12" ht="15" x14ac:dyDescent="0.25">
      <c r="A34" s="42" t="s">
        <v>15</v>
      </c>
      <c r="B34" s="43"/>
      <c r="C34" s="43"/>
      <c r="D34" s="43"/>
      <c r="E34" s="44"/>
      <c r="I34" s="1" t="s">
        <v>7</v>
      </c>
      <c r="K34" s="12">
        <f>K22+K27+K32</f>
        <v>12382.79</v>
      </c>
      <c r="L34" s="14" t="s">
        <v>74</v>
      </c>
    </row>
    <row r="35" spans="1:12" x14ac:dyDescent="0.2">
      <c r="A35" s="19" t="s">
        <v>13</v>
      </c>
      <c r="E35" s="27"/>
    </row>
    <row r="36" spans="1:12" x14ac:dyDescent="0.2">
      <c r="A36" s="19" t="s">
        <v>60</v>
      </c>
      <c r="E36" s="27"/>
    </row>
    <row r="37" spans="1:12" x14ac:dyDescent="0.2">
      <c r="A37" s="19" t="s">
        <v>14</v>
      </c>
      <c r="E37" s="27"/>
    </row>
    <row r="38" spans="1:12" x14ac:dyDescent="0.2">
      <c r="A38" s="19"/>
      <c r="E38" s="27"/>
      <c r="H38" s="1" t="s">
        <v>78</v>
      </c>
    </row>
    <row r="39" spans="1:12" ht="15" x14ac:dyDescent="0.25">
      <c r="A39" s="19" t="s">
        <v>41</v>
      </c>
      <c r="E39" s="27"/>
      <c r="H39" s="3" t="s">
        <v>45</v>
      </c>
    </row>
    <row r="40" spans="1:12" x14ac:dyDescent="0.2">
      <c r="A40" s="19" t="s">
        <v>42</v>
      </c>
      <c r="E40" s="27"/>
      <c r="H40" s="1">
        <v>41112</v>
      </c>
      <c r="I40" s="1" t="s">
        <v>38</v>
      </c>
      <c r="K40" s="35">
        <f>K16</f>
        <v>10760.46</v>
      </c>
      <c r="L40" s="14" t="s">
        <v>40</v>
      </c>
    </row>
    <row r="41" spans="1:12" ht="15" thickBot="1" x14ac:dyDescent="0.25">
      <c r="A41" s="28"/>
      <c r="B41" s="29"/>
      <c r="C41" s="29"/>
      <c r="D41" s="29"/>
      <c r="E41" s="30"/>
      <c r="H41" s="1">
        <v>46005</v>
      </c>
      <c r="I41" s="1" t="s">
        <v>36</v>
      </c>
      <c r="K41" s="13">
        <f>K40*E22</f>
        <v>6105.4850040000001</v>
      </c>
      <c r="L41" s="14" t="s">
        <v>91</v>
      </c>
    </row>
    <row r="42" spans="1:12" ht="15" thickTop="1" x14ac:dyDescent="0.2">
      <c r="H42" s="1">
        <v>41165</v>
      </c>
      <c r="I42" s="1" t="s">
        <v>37</v>
      </c>
      <c r="K42" s="13">
        <f>L16-K41</f>
        <v>1708.2449960000004</v>
      </c>
      <c r="L42" s="14" t="s">
        <v>39</v>
      </c>
    </row>
    <row r="43" spans="1:12" ht="15" x14ac:dyDescent="0.25">
      <c r="I43" s="1" t="s">
        <v>7</v>
      </c>
      <c r="K43" s="12">
        <f>SUM(K40:K42)</f>
        <v>18574.190000000002</v>
      </c>
      <c r="L43" s="14" t="s">
        <v>43</v>
      </c>
    </row>
    <row r="45" spans="1:12" ht="15" x14ac:dyDescent="0.25">
      <c r="H45" s="3" t="s">
        <v>46</v>
      </c>
    </row>
    <row r="46" spans="1:12" x14ac:dyDescent="0.2">
      <c r="H46" s="1">
        <v>41112</v>
      </c>
      <c r="I46" s="1" t="s">
        <v>38</v>
      </c>
      <c r="K46" s="38">
        <f>K17</f>
        <v>17934.099999999999</v>
      </c>
      <c r="L46" s="14" t="s">
        <v>40</v>
      </c>
    </row>
    <row r="47" spans="1:12" x14ac:dyDescent="0.2">
      <c r="H47" s="1">
        <v>46005</v>
      </c>
      <c r="I47" s="1" t="s">
        <v>36</v>
      </c>
      <c r="K47" s="13">
        <f>K46*E22</f>
        <v>10175.80834</v>
      </c>
      <c r="L47" s="14" t="s">
        <v>91</v>
      </c>
    </row>
    <row r="48" spans="1:12" x14ac:dyDescent="0.2">
      <c r="H48" s="1">
        <v>41165</v>
      </c>
      <c r="I48" s="1" t="s">
        <v>37</v>
      </c>
      <c r="K48" s="13">
        <f>L17-K47</f>
        <v>2847.0416600000008</v>
      </c>
      <c r="L48" s="14" t="s">
        <v>39</v>
      </c>
    </row>
    <row r="49" spans="1:13" ht="15" x14ac:dyDescent="0.25">
      <c r="I49" s="1" t="s">
        <v>7</v>
      </c>
      <c r="K49" s="12">
        <f>SUM(K46:K48)</f>
        <v>30956.949999999997</v>
      </c>
      <c r="L49" s="14" t="s">
        <v>43</v>
      </c>
    </row>
    <row r="51" spans="1:13" ht="15" x14ac:dyDescent="0.25">
      <c r="K51" s="12"/>
      <c r="L51" s="14"/>
    </row>
    <row r="52" spans="1:13" x14ac:dyDescent="0.2">
      <c r="A52" s="31" t="s">
        <v>64</v>
      </c>
    </row>
    <row r="54" spans="1:13" x14ac:dyDescent="0.2">
      <c r="A54" s="15" t="s">
        <v>47</v>
      </c>
      <c r="B54" s="15" t="s">
        <v>48</v>
      </c>
      <c r="C54" s="15" t="s">
        <v>49</v>
      </c>
      <c r="D54" s="15" t="s">
        <v>50</v>
      </c>
      <c r="E54" s="15" t="s">
        <v>51</v>
      </c>
      <c r="F54" s="15" t="s">
        <v>52</v>
      </c>
      <c r="G54" s="15" t="s">
        <v>53</v>
      </c>
      <c r="H54" s="15" t="s">
        <v>54</v>
      </c>
      <c r="I54" s="15" t="s">
        <v>55</v>
      </c>
      <c r="J54" s="15" t="s">
        <v>56</v>
      </c>
      <c r="K54" s="15" t="s">
        <v>57</v>
      </c>
      <c r="L54" s="15" t="s">
        <v>58</v>
      </c>
      <c r="M54" s="15" t="s">
        <v>59</v>
      </c>
    </row>
    <row r="55" spans="1:13" x14ac:dyDescent="0.2">
      <c r="B55" s="1">
        <v>1</v>
      </c>
      <c r="C55" s="1">
        <v>41112</v>
      </c>
      <c r="D55" s="1" t="s">
        <v>32</v>
      </c>
      <c r="I55" s="1">
        <v>8000</v>
      </c>
      <c r="J55" s="1" t="s">
        <v>83</v>
      </c>
      <c r="L55" s="13">
        <f>K22*-1</f>
        <v>-7173.64</v>
      </c>
      <c r="M55" s="1" t="s">
        <v>82</v>
      </c>
    </row>
    <row r="56" spans="1:13" x14ac:dyDescent="0.2">
      <c r="B56" s="1">
        <v>1</v>
      </c>
      <c r="C56" s="1">
        <v>46005</v>
      </c>
      <c r="D56" s="1" t="s">
        <v>32</v>
      </c>
      <c r="I56" s="1">
        <v>8000</v>
      </c>
      <c r="J56" s="1" t="s">
        <v>83</v>
      </c>
      <c r="L56" s="13">
        <f>K27*-1</f>
        <v>-4070.3233360000004</v>
      </c>
      <c r="M56" s="1" t="s">
        <v>82</v>
      </c>
    </row>
    <row r="57" spans="1:13" x14ac:dyDescent="0.2">
      <c r="B57" s="1">
        <v>1</v>
      </c>
      <c r="C57" s="1">
        <v>41165</v>
      </c>
      <c r="D57" s="1" t="s">
        <v>32</v>
      </c>
      <c r="I57" s="1">
        <v>8000</v>
      </c>
      <c r="J57" s="1" t="s">
        <v>83</v>
      </c>
      <c r="L57" s="13">
        <f>K32*-1</f>
        <v>-1138.8266640000002</v>
      </c>
      <c r="M57" s="1" t="s">
        <v>82</v>
      </c>
    </row>
    <row r="58" spans="1:13" x14ac:dyDescent="0.2">
      <c r="B58" s="1">
        <v>1</v>
      </c>
      <c r="C58" s="1">
        <v>41112</v>
      </c>
      <c r="D58" s="1" t="s">
        <v>81</v>
      </c>
      <c r="I58" s="1">
        <v>8000</v>
      </c>
      <c r="J58" s="1" t="s">
        <v>83</v>
      </c>
      <c r="L58" s="13">
        <f>K22</f>
        <v>7173.64</v>
      </c>
      <c r="M58" s="1" t="s">
        <v>82</v>
      </c>
    </row>
    <row r="59" spans="1:13" x14ac:dyDescent="0.2">
      <c r="B59" s="1">
        <v>1</v>
      </c>
      <c r="C59" s="1">
        <v>46005</v>
      </c>
      <c r="D59" s="1" t="s">
        <v>81</v>
      </c>
      <c r="I59" s="1">
        <v>8000</v>
      </c>
      <c r="J59" s="1" t="s">
        <v>83</v>
      </c>
      <c r="L59" s="13">
        <f>K27</f>
        <v>4070.3233360000004</v>
      </c>
      <c r="M59" s="1" t="s">
        <v>82</v>
      </c>
    </row>
    <row r="60" spans="1:13" x14ac:dyDescent="0.2">
      <c r="B60" s="1">
        <v>1</v>
      </c>
      <c r="C60" s="1">
        <v>41165</v>
      </c>
      <c r="D60" s="1" t="s">
        <v>81</v>
      </c>
      <c r="I60" s="1">
        <v>8000</v>
      </c>
      <c r="J60" s="1" t="s">
        <v>83</v>
      </c>
      <c r="L60" s="13">
        <f>K32</f>
        <v>1138.8266640000002</v>
      </c>
      <c r="M60" s="1" t="s">
        <v>82</v>
      </c>
    </row>
  </sheetData>
  <hyperlinks>
    <hyperlink ref="A28" r:id="rId1" location="sociala-avgifter" xr:uid="{EC998812-05D3-466F-9DA6-98A9ED18A99B}"/>
  </hyperlinks>
  <pageMargins left="0.25" right="0.25" top="0.75" bottom="0.75" header="0.3" footer="0.3"/>
  <pageSetup paperSize="9" scale="46" orientation="landscape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FFE1-8284-4DCC-9F09-F366410BA5D4}">
  <sheetPr>
    <pageSetUpPr fitToPage="1"/>
  </sheetPr>
  <dimension ref="A1:V58"/>
  <sheetViews>
    <sheetView zoomScaleNormal="100" workbookViewId="0"/>
  </sheetViews>
  <sheetFormatPr defaultColWidth="9.140625" defaultRowHeight="14.25" x14ac:dyDescent="0.2"/>
  <cols>
    <col min="1" max="1" width="15.7109375" style="1" customWidth="1"/>
    <col min="2" max="2" width="8.28515625" style="1" customWidth="1"/>
    <col min="3" max="13" width="15.7109375" style="1" customWidth="1"/>
    <col min="14" max="14" width="16.7109375" style="1" customWidth="1"/>
    <col min="15" max="16" width="15.7109375" style="1" customWidth="1"/>
    <col min="17" max="17" width="10.7109375" style="1" customWidth="1"/>
    <col min="18" max="19" width="9.140625" style="1"/>
    <col min="20" max="20" width="10.28515625" style="1" customWidth="1"/>
    <col min="21" max="21" width="9.140625" style="1"/>
    <col min="22" max="22" width="10.5703125" style="1" customWidth="1"/>
    <col min="23" max="16384" width="9.140625" style="1"/>
  </cols>
  <sheetData>
    <row r="1" spans="1:22" ht="20.25" x14ac:dyDescent="0.3">
      <c r="A1" s="2" t="s">
        <v>92</v>
      </c>
    </row>
    <row r="2" spans="1:22" x14ac:dyDescent="0.2">
      <c r="A2" s="1" t="s">
        <v>65</v>
      </c>
    </row>
    <row r="3" spans="1:22" x14ac:dyDescent="0.2">
      <c r="A3" s="14"/>
    </row>
    <row r="5" spans="1:22" x14ac:dyDescent="0.2">
      <c r="A5" s="1" t="s">
        <v>66</v>
      </c>
    </row>
    <row r="6" spans="1:22" customFormat="1" ht="15" x14ac:dyDescent="0.25">
      <c r="A6" s="8" t="s">
        <v>16</v>
      </c>
      <c r="B6" s="8" t="s">
        <v>17</v>
      </c>
      <c r="C6" s="8" t="s">
        <v>0</v>
      </c>
      <c r="D6" s="8" t="s">
        <v>18</v>
      </c>
      <c r="E6" s="8" t="s">
        <v>1</v>
      </c>
      <c r="F6" s="8" t="s">
        <v>2</v>
      </c>
      <c r="G6" s="8" t="s">
        <v>19</v>
      </c>
      <c r="H6" s="9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8" t="s">
        <v>25</v>
      </c>
      <c r="N6" s="8" t="s">
        <v>26</v>
      </c>
      <c r="O6" s="8" t="s">
        <v>27</v>
      </c>
      <c r="P6" s="8" t="s">
        <v>28</v>
      </c>
      <c r="Q6" s="8" t="s">
        <v>29</v>
      </c>
      <c r="R6" s="8" t="s">
        <v>3</v>
      </c>
      <c r="S6" s="8" t="s">
        <v>4</v>
      </c>
      <c r="T6" s="8" t="s">
        <v>5</v>
      </c>
      <c r="U6" s="8" t="s">
        <v>6</v>
      </c>
      <c r="V6" s="8" t="s">
        <v>30</v>
      </c>
    </row>
    <row r="7" spans="1:22" ht="15" x14ac:dyDescent="0.25">
      <c r="D7">
        <v>202206</v>
      </c>
      <c r="E7">
        <v>220601</v>
      </c>
      <c r="F7">
        <v>220630</v>
      </c>
      <c r="G7">
        <v>30.4</v>
      </c>
      <c r="H7" s="10">
        <v>1</v>
      </c>
      <c r="I7">
        <v>100</v>
      </c>
      <c r="J7">
        <v>20</v>
      </c>
      <c r="K7" s="32">
        <v>7600</v>
      </c>
      <c r="L7" s="33">
        <v>5475.68</v>
      </c>
      <c r="M7" s="11">
        <v>13075.68</v>
      </c>
      <c r="N7"/>
      <c r="O7" t="s">
        <v>67</v>
      </c>
      <c r="P7" t="s">
        <v>31</v>
      </c>
      <c r="Q7" t="s">
        <v>35</v>
      </c>
      <c r="R7">
        <v>41110</v>
      </c>
      <c r="S7" t="s">
        <v>32</v>
      </c>
      <c r="T7">
        <v>35</v>
      </c>
    </row>
    <row r="8" spans="1:22" ht="15" x14ac:dyDescent="0.25">
      <c r="D8">
        <v>202206</v>
      </c>
      <c r="E8">
        <v>220601</v>
      </c>
      <c r="F8">
        <v>220617</v>
      </c>
      <c r="G8">
        <v>-1.6</v>
      </c>
      <c r="H8" s="10">
        <v>5661</v>
      </c>
      <c r="I8">
        <v>10</v>
      </c>
      <c r="J8">
        <v>20</v>
      </c>
      <c r="K8" s="32">
        <v>-426.36</v>
      </c>
      <c r="L8" s="33">
        <v>-266.52999999999997</v>
      </c>
      <c r="M8" s="11">
        <v>-692.89</v>
      </c>
      <c r="N8"/>
      <c r="O8" t="s">
        <v>67</v>
      </c>
      <c r="P8" t="s">
        <v>31</v>
      </c>
      <c r="Q8" t="s">
        <v>35</v>
      </c>
      <c r="R8">
        <v>41110</v>
      </c>
      <c r="S8" t="s">
        <v>32</v>
      </c>
      <c r="T8">
        <v>35</v>
      </c>
    </row>
    <row r="9" spans="1:22" ht="15" x14ac:dyDescent="0.25">
      <c r="D9">
        <v>202206</v>
      </c>
      <c r="E9">
        <v>220601</v>
      </c>
      <c r="F9">
        <v>220630</v>
      </c>
      <c r="G9">
        <v>45.6</v>
      </c>
      <c r="H9" s="10">
        <v>1</v>
      </c>
      <c r="I9">
        <v>100</v>
      </c>
      <c r="J9">
        <v>30</v>
      </c>
      <c r="K9" s="34">
        <v>11400</v>
      </c>
      <c r="L9" s="36">
        <v>8213.51</v>
      </c>
      <c r="M9" s="11">
        <v>19613.509999999998</v>
      </c>
      <c r="N9"/>
      <c r="O9" t="s">
        <v>67</v>
      </c>
      <c r="P9" t="s">
        <v>31</v>
      </c>
      <c r="Q9" t="s">
        <v>35</v>
      </c>
      <c r="R9">
        <v>41110</v>
      </c>
      <c r="S9" t="s">
        <v>33</v>
      </c>
      <c r="T9">
        <v>35</v>
      </c>
    </row>
    <row r="10" spans="1:22" ht="15" x14ac:dyDescent="0.25">
      <c r="D10">
        <v>202206</v>
      </c>
      <c r="E10">
        <v>220601</v>
      </c>
      <c r="F10">
        <v>220617</v>
      </c>
      <c r="G10">
        <v>-2.4</v>
      </c>
      <c r="H10" s="10">
        <v>5661</v>
      </c>
      <c r="I10">
        <v>10</v>
      </c>
      <c r="J10">
        <v>30</v>
      </c>
      <c r="K10" s="34">
        <v>-639.54</v>
      </c>
      <c r="L10" s="36">
        <v>-399.78</v>
      </c>
      <c r="M10" s="11">
        <v>-1039.32</v>
      </c>
      <c r="N10"/>
      <c r="O10" t="s">
        <v>67</v>
      </c>
      <c r="P10" t="s">
        <v>31</v>
      </c>
      <c r="Q10" t="s">
        <v>35</v>
      </c>
      <c r="R10">
        <v>41110</v>
      </c>
      <c r="S10" t="s">
        <v>33</v>
      </c>
      <c r="T10">
        <v>35</v>
      </c>
    </row>
    <row r="11" spans="1:22" ht="15" x14ac:dyDescent="0.25">
      <c r="D11">
        <v>202206</v>
      </c>
      <c r="E11">
        <v>220601</v>
      </c>
      <c r="F11">
        <v>220630</v>
      </c>
      <c r="G11">
        <v>76</v>
      </c>
      <c r="H11" s="10">
        <v>1</v>
      </c>
      <c r="I11">
        <v>100</v>
      </c>
      <c r="J11">
        <v>50</v>
      </c>
      <c r="K11" s="39">
        <v>19000</v>
      </c>
      <c r="L11" s="37">
        <v>13689.18</v>
      </c>
      <c r="M11" s="11">
        <v>32689.18</v>
      </c>
      <c r="N11"/>
      <c r="O11" t="s">
        <v>67</v>
      </c>
      <c r="P11" t="s">
        <v>31</v>
      </c>
      <c r="Q11" t="s">
        <v>35</v>
      </c>
      <c r="R11">
        <v>41110</v>
      </c>
      <c r="S11" t="s">
        <v>34</v>
      </c>
      <c r="T11">
        <v>55</v>
      </c>
    </row>
    <row r="12" spans="1:22" ht="15" x14ac:dyDescent="0.25">
      <c r="D12">
        <v>202206</v>
      </c>
      <c r="E12">
        <v>220601</v>
      </c>
      <c r="F12">
        <v>220617</v>
      </c>
      <c r="G12">
        <v>-4</v>
      </c>
      <c r="H12" s="10">
        <v>5661</v>
      </c>
      <c r="I12">
        <v>10</v>
      </c>
      <c r="J12">
        <v>50</v>
      </c>
      <c r="K12" s="39">
        <v>-1065.9000000000001</v>
      </c>
      <c r="L12" s="37">
        <v>-666.33</v>
      </c>
      <c r="M12" s="11">
        <v>-1732.23</v>
      </c>
      <c r="N12"/>
      <c r="O12" t="s">
        <v>67</v>
      </c>
      <c r="P12" t="s">
        <v>31</v>
      </c>
      <c r="Q12" t="s">
        <v>35</v>
      </c>
      <c r="R12">
        <v>41110</v>
      </c>
      <c r="S12" t="s">
        <v>34</v>
      </c>
      <c r="T12">
        <v>55</v>
      </c>
    </row>
    <row r="13" spans="1:22" ht="15" x14ac:dyDescent="0.25">
      <c r="D13"/>
      <c r="E13"/>
      <c r="F13"/>
      <c r="G13"/>
      <c r="H13" s="10"/>
      <c r="I13"/>
      <c r="J13"/>
      <c r="K13" s="12">
        <f>SUM(K7:K12)</f>
        <v>35868.199999999997</v>
      </c>
      <c r="L13" s="12">
        <f>SUM(L7:L12)</f>
        <v>26045.729999999996</v>
      </c>
      <c r="M13" s="12">
        <f>SUM(M7:M12)</f>
        <v>61913.93</v>
      </c>
      <c r="N13"/>
      <c r="O13"/>
      <c r="P13"/>
      <c r="Q13"/>
      <c r="R13"/>
      <c r="S13"/>
      <c r="T13"/>
    </row>
    <row r="14" spans="1:22" ht="15" x14ac:dyDescent="0.25">
      <c r="D14"/>
      <c r="E14"/>
      <c r="F14"/>
      <c r="G14"/>
      <c r="H14" s="10"/>
      <c r="I14"/>
      <c r="J14"/>
      <c r="K14"/>
      <c r="L14"/>
      <c r="M14" s="11"/>
      <c r="N14"/>
      <c r="O14"/>
      <c r="P14"/>
      <c r="Q14"/>
      <c r="R14"/>
      <c r="S14"/>
      <c r="T14"/>
    </row>
    <row r="15" spans="1:22" ht="15" x14ac:dyDescent="0.25">
      <c r="D15"/>
      <c r="E15"/>
      <c r="F15"/>
      <c r="G15"/>
      <c r="H15" s="10"/>
      <c r="I15"/>
      <c r="J15" t="s">
        <v>68</v>
      </c>
      <c r="K15" s="32">
        <f>K7+K8</f>
        <v>7173.64</v>
      </c>
      <c r="L15" s="33">
        <f>L7+L8</f>
        <v>5209.1500000000005</v>
      </c>
      <c r="M15" s="11">
        <f t="shared" ref="M15" si="0">M7+M8</f>
        <v>12382.79</v>
      </c>
      <c r="N15"/>
      <c r="O15"/>
      <c r="P15"/>
      <c r="Q15"/>
      <c r="R15"/>
      <c r="S15"/>
      <c r="T15"/>
    </row>
    <row r="16" spans="1:22" ht="15" x14ac:dyDescent="0.25">
      <c r="D16"/>
      <c r="E16"/>
      <c r="F16"/>
      <c r="G16"/>
      <c r="H16" s="10"/>
      <c r="I16"/>
      <c r="J16" t="s">
        <v>69</v>
      </c>
      <c r="K16" s="34">
        <f>K9+K10</f>
        <v>10760.46</v>
      </c>
      <c r="L16" s="36">
        <f>L9+L10</f>
        <v>7813.7300000000005</v>
      </c>
      <c r="M16" s="11">
        <f t="shared" ref="M16" si="1">M9+M10</f>
        <v>18574.189999999999</v>
      </c>
      <c r="N16"/>
      <c r="O16"/>
      <c r="P16"/>
      <c r="Q16"/>
      <c r="R16"/>
      <c r="S16"/>
      <c r="T16"/>
    </row>
    <row r="17" spans="1:20" ht="15" x14ac:dyDescent="0.25">
      <c r="D17"/>
      <c r="E17"/>
      <c r="F17"/>
      <c r="G17"/>
      <c r="H17" s="10"/>
      <c r="I17"/>
      <c r="J17" t="s">
        <v>70</v>
      </c>
      <c r="K17" s="39">
        <f>K11+K12</f>
        <v>17934.099999999999</v>
      </c>
      <c r="L17" s="37">
        <f>L11+L12</f>
        <v>13022.85</v>
      </c>
      <c r="M17" s="11">
        <f t="shared" ref="M17" si="2">M11+M12</f>
        <v>30956.95</v>
      </c>
      <c r="N17"/>
      <c r="O17"/>
      <c r="P17"/>
      <c r="Q17"/>
      <c r="R17"/>
      <c r="S17"/>
      <c r="T17"/>
    </row>
    <row r="18" spans="1:20" ht="15" thickBot="1" x14ac:dyDescent="0.25"/>
    <row r="19" spans="1:20" ht="15.75" thickTop="1" x14ac:dyDescent="0.25">
      <c r="A19" s="16"/>
      <c r="B19" s="17"/>
      <c r="C19" s="17"/>
      <c r="D19" s="17"/>
      <c r="E19" s="18"/>
      <c r="K19" s="12"/>
      <c r="L19" s="12"/>
      <c r="M19" s="12"/>
    </row>
    <row r="20" spans="1:20" ht="15" x14ac:dyDescent="0.25">
      <c r="A20" s="19"/>
      <c r="E20" s="20">
        <v>2023</v>
      </c>
      <c r="H20" s="3" t="s">
        <v>44</v>
      </c>
    </row>
    <row r="21" spans="1:20" ht="15" x14ac:dyDescent="0.25">
      <c r="A21" s="21" t="s">
        <v>8</v>
      </c>
      <c r="B21" s="4" t="s">
        <v>10</v>
      </c>
      <c r="C21" s="4"/>
      <c r="D21" s="4"/>
      <c r="E21" s="22"/>
      <c r="I21" s="1" t="s">
        <v>75</v>
      </c>
    </row>
    <row r="22" spans="1:20" ht="15" x14ac:dyDescent="0.25">
      <c r="A22" s="23" t="s">
        <v>93</v>
      </c>
      <c r="B22" s="5"/>
      <c r="C22" s="5"/>
      <c r="D22" s="5"/>
      <c r="E22" s="45">
        <v>0.54</v>
      </c>
      <c r="K22" s="41">
        <f>K7+K8</f>
        <v>7173.64</v>
      </c>
      <c r="L22" s="14" t="s">
        <v>72</v>
      </c>
    </row>
    <row r="23" spans="1:20" ht="15" x14ac:dyDescent="0.25">
      <c r="A23" s="24"/>
      <c r="B23" s="6" t="s">
        <v>61</v>
      </c>
      <c r="C23" s="7"/>
      <c r="D23" s="7"/>
      <c r="E23" s="46">
        <v>0.55859999999999999</v>
      </c>
    </row>
    <row r="24" spans="1:20" ht="15" x14ac:dyDescent="0.25">
      <c r="A24" s="24"/>
      <c r="B24" s="7" t="s">
        <v>94</v>
      </c>
      <c r="C24" s="7"/>
      <c r="D24" s="7"/>
      <c r="E24" s="46">
        <v>0.27200000000000002</v>
      </c>
      <c r="I24" s="1" t="s">
        <v>79</v>
      </c>
      <c r="M24" s="14"/>
    </row>
    <row r="25" spans="1:20" ht="15" x14ac:dyDescent="0.25">
      <c r="A25" s="24"/>
      <c r="B25" s="7" t="s">
        <v>84</v>
      </c>
      <c r="E25" s="46">
        <v>0.1699</v>
      </c>
      <c r="K25" s="12">
        <f>K22*E22</f>
        <v>3873.7656000000006</v>
      </c>
      <c r="L25" s="14" t="s">
        <v>90</v>
      </c>
      <c r="M25" s="14"/>
    </row>
    <row r="26" spans="1:20" ht="15" x14ac:dyDescent="0.25">
      <c r="A26" s="47" t="s">
        <v>95</v>
      </c>
      <c r="B26" s="4"/>
      <c r="C26" s="4"/>
      <c r="D26" s="4"/>
      <c r="E26" s="25"/>
    </row>
    <row r="27" spans="1:20" ht="15" x14ac:dyDescent="0.25">
      <c r="A27" s="21" t="s">
        <v>9</v>
      </c>
      <c r="B27" s="4"/>
      <c r="C27" s="4"/>
      <c r="D27" s="4"/>
      <c r="E27" s="25"/>
      <c r="I27" s="1" t="s">
        <v>80</v>
      </c>
    </row>
    <row r="28" spans="1:20" ht="15" x14ac:dyDescent="0.25">
      <c r="A28" s="23" t="s">
        <v>11</v>
      </c>
      <c r="B28" s="5"/>
      <c r="C28" s="5"/>
      <c r="D28" s="5"/>
      <c r="E28" s="26">
        <v>4.5999999999999999E-2</v>
      </c>
      <c r="K28" s="40">
        <f>L15</f>
        <v>5209.1500000000005</v>
      </c>
      <c r="L28" s="14" t="s">
        <v>73</v>
      </c>
    </row>
    <row r="29" spans="1:20" ht="15" x14ac:dyDescent="0.25">
      <c r="A29" s="24"/>
      <c r="B29" s="4"/>
      <c r="C29" s="4"/>
      <c r="D29" s="4"/>
      <c r="E29" s="22"/>
      <c r="K29" s="13">
        <f>K25</f>
        <v>3873.7656000000006</v>
      </c>
      <c r="L29" s="14" t="s">
        <v>77</v>
      </c>
    </row>
    <row r="30" spans="1:20" ht="15" x14ac:dyDescent="0.25">
      <c r="A30" s="23" t="s">
        <v>12</v>
      </c>
      <c r="B30" s="5"/>
      <c r="C30" s="5"/>
      <c r="D30" s="5"/>
      <c r="E30" s="26">
        <v>4.4000000000000003E-3</v>
      </c>
      <c r="K30" s="12">
        <f>K28-K29</f>
        <v>1335.3843999999999</v>
      </c>
      <c r="L30" s="14"/>
    </row>
    <row r="31" spans="1:20" x14ac:dyDescent="0.2">
      <c r="A31" s="19"/>
      <c r="E31" s="27"/>
    </row>
    <row r="32" spans="1:20" ht="15" x14ac:dyDescent="0.25">
      <c r="A32" s="42" t="s">
        <v>15</v>
      </c>
      <c r="B32" s="43"/>
      <c r="C32" s="43"/>
      <c r="D32" s="43"/>
      <c r="E32" s="44"/>
      <c r="I32" s="1" t="s">
        <v>7</v>
      </c>
      <c r="K32" s="12">
        <f>K22+K25+K30</f>
        <v>12382.79</v>
      </c>
      <c r="L32" s="14" t="s">
        <v>74</v>
      </c>
    </row>
    <row r="33" spans="1:12" x14ac:dyDescent="0.2">
      <c r="A33" s="19" t="s">
        <v>13</v>
      </c>
      <c r="E33" s="27"/>
    </row>
    <row r="34" spans="1:12" x14ac:dyDescent="0.2">
      <c r="A34" s="19" t="s">
        <v>60</v>
      </c>
      <c r="E34" s="27"/>
    </row>
    <row r="35" spans="1:12" x14ac:dyDescent="0.2">
      <c r="A35" s="19" t="s">
        <v>14</v>
      </c>
      <c r="E35" s="27"/>
    </row>
    <row r="36" spans="1:12" x14ac:dyDescent="0.2">
      <c r="A36" s="19"/>
      <c r="E36" s="27"/>
      <c r="H36" s="1" t="s">
        <v>78</v>
      </c>
    </row>
    <row r="37" spans="1:12" ht="15" x14ac:dyDescent="0.25">
      <c r="A37" s="19" t="s">
        <v>41</v>
      </c>
      <c r="E37" s="27"/>
      <c r="H37" s="3" t="s">
        <v>45</v>
      </c>
    </row>
    <row r="38" spans="1:12" x14ac:dyDescent="0.2">
      <c r="A38" s="19" t="s">
        <v>42</v>
      </c>
      <c r="E38" s="27"/>
      <c r="H38" s="1">
        <v>41112</v>
      </c>
      <c r="I38" s="1" t="s">
        <v>38</v>
      </c>
      <c r="K38" s="35">
        <f>K16</f>
        <v>10760.46</v>
      </c>
      <c r="L38" s="14" t="s">
        <v>40</v>
      </c>
    </row>
    <row r="39" spans="1:12" ht="15" thickBot="1" x14ac:dyDescent="0.25">
      <c r="A39" s="28"/>
      <c r="B39" s="29"/>
      <c r="C39" s="29"/>
      <c r="D39" s="29"/>
      <c r="E39" s="30"/>
      <c r="H39" s="1">
        <v>46005</v>
      </c>
      <c r="I39" s="1" t="s">
        <v>36</v>
      </c>
      <c r="K39" s="13">
        <f>K38*E22</f>
        <v>5810.6484</v>
      </c>
      <c r="L39" s="14" t="s">
        <v>91</v>
      </c>
    </row>
    <row r="40" spans="1:12" ht="15" thickTop="1" x14ac:dyDescent="0.2">
      <c r="H40" s="1">
        <v>41165</v>
      </c>
      <c r="I40" s="1" t="s">
        <v>37</v>
      </c>
      <c r="K40" s="13">
        <f>L16-K39</f>
        <v>2003.0816000000004</v>
      </c>
      <c r="L40" s="14" t="s">
        <v>39</v>
      </c>
    </row>
    <row r="41" spans="1:12" ht="15" x14ac:dyDescent="0.25">
      <c r="I41" s="1" t="s">
        <v>7</v>
      </c>
      <c r="K41" s="12">
        <f>SUM(K38:K40)</f>
        <v>18574.189999999999</v>
      </c>
      <c r="L41" s="14" t="s">
        <v>43</v>
      </c>
    </row>
    <row r="43" spans="1:12" ht="15" x14ac:dyDescent="0.25">
      <c r="H43" s="3" t="s">
        <v>46</v>
      </c>
    </row>
    <row r="44" spans="1:12" x14ac:dyDescent="0.2">
      <c r="H44" s="1">
        <v>41112</v>
      </c>
      <c r="I44" s="1" t="s">
        <v>38</v>
      </c>
      <c r="K44" s="38">
        <f>K17</f>
        <v>17934.099999999999</v>
      </c>
      <c r="L44" s="14" t="s">
        <v>40</v>
      </c>
    </row>
    <row r="45" spans="1:12" x14ac:dyDescent="0.2">
      <c r="H45" s="1">
        <v>46005</v>
      </c>
      <c r="I45" s="1" t="s">
        <v>36</v>
      </c>
      <c r="K45" s="13">
        <f>K44*E22</f>
        <v>9684.4140000000007</v>
      </c>
      <c r="L45" s="14" t="s">
        <v>91</v>
      </c>
    </row>
    <row r="46" spans="1:12" x14ac:dyDescent="0.2">
      <c r="H46" s="1">
        <v>41165</v>
      </c>
      <c r="I46" s="1" t="s">
        <v>37</v>
      </c>
      <c r="K46" s="13">
        <f>L17-K45</f>
        <v>3338.4359999999997</v>
      </c>
      <c r="L46" s="14" t="s">
        <v>39</v>
      </c>
    </row>
    <row r="47" spans="1:12" ht="15" x14ac:dyDescent="0.25">
      <c r="I47" s="1" t="s">
        <v>7</v>
      </c>
      <c r="K47" s="12">
        <f>SUM(K44:K46)</f>
        <v>30956.949999999997</v>
      </c>
      <c r="L47" s="14" t="s">
        <v>43</v>
      </c>
    </row>
    <row r="49" spans="1:13" ht="15" x14ac:dyDescent="0.25">
      <c r="K49" s="12"/>
      <c r="L49" s="14"/>
    </row>
    <row r="50" spans="1:13" x14ac:dyDescent="0.2">
      <c r="A50" s="31" t="s">
        <v>64</v>
      </c>
    </row>
    <row r="52" spans="1:13" x14ac:dyDescent="0.2">
      <c r="A52" s="15" t="s">
        <v>47</v>
      </c>
      <c r="B52" s="15" t="s">
        <v>48</v>
      </c>
      <c r="C52" s="15" t="s">
        <v>49</v>
      </c>
      <c r="D52" s="15" t="s">
        <v>50</v>
      </c>
      <c r="E52" s="15" t="s">
        <v>51</v>
      </c>
      <c r="F52" s="15" t="s">
        <v>52</v>
      </c>
      <c r="G52" s="15" t="s">
        <v>53</v>
      </c>
      <c r="H52" s="15" t="s">
        <v>54</v>
      </c>
      <c r="I52" s="15" t="s">
        <v>55</v>
      </c>
      <c r="J52" s="15" t="s">
        <v>56</v>
      </c>
      <c r="K52" s="15" t="s">
        <v>57</v>
      </c>
      <c r="L52" s="15" t="s">
        <v>58</v>
      </c>
      <c r="M52" s="15" t="s">
        <v>59</v>
      </c>
    </row>
    <row r="53" spans="1:13" x14ac:dyDescent="0.2">
      <c r="B53" s="1">
        <v>1</v>
      </c>
      <c r="C53" s="1">
        <v>41112</v>
      </c>
      <c r="D53" s="1" t="s">
        <v>32</v>
      </c>
      <c r="I53" s="1">
        <v>8000</v>
      </c>
      <c r="J53" s="1" t="s">
        <v>83</v>
      </c>
      <c r="L53" s="13">
        <f>K22*-1</f>
        <v>-7173.64</v>
      </c>
      <c r="M53" s="1" t="s">
        <v>82</v>
      </c>
    </row>
    <row r="54" spans="1:13" x14ac:dyDescent="0.2">
      <c r="B54" s="1">
        <v>1</v>
      </c>
      <c r="C54" s="1">
        <v>46005</v>
      </c>
      <c r="D54" s="1" t="s">
        <v>32</v>
      </c>
      <c r="I54" s="1">
        <v>8000</v>
      </c>
      <c r="J54" s="1" t="s">
        <v>83</v>
      </c>
      <c r="L54" s="13">
        <f>K25*-1</f>
        <v>-3873.7656000000006</v>
      </c>
      <c r="M54" s="1" t="s">
        <v>82</v>
      </c>
    </row>
    <row r="55" spans="1:13" x14ac:dyDescent="0.2">
      <c r="B55" s="1">
        <v>1</v>
      </c>
      <c r="C55" s="1">
        <v>41165</v>
      </c>
      <c r="D55" s="1" t="s">
        <v>32</v>
      </c>
      <c r="I55" s="1">
        <v>8000</v>
      </c>
      <c r="J55" s="1" t="s">
        <v>83</v>
      </c>
      <c r="L55" s="13">
        <f>K30*-1</f>
        <v>-1335.3843999999999</v>
      </c>
      <c r="M55" s="1" t="s">
        <v>82</v>
      </c>
    </row>
    <row r="56" spans="1:13" x14ac:dyDescent="0.2">
      <c r="B56" s="1">
        <v>1</v>
      </c>
      <c r="C56" s="1">
        <v>41112</v>
      </c>
      <c r="D56" s="1" t="s">
        <v>81</v>
      </c>
      <c r="I56" s="1">
        <v>8000</v>
      </c>
      <c r="J56" s="1" t="s">
        <v>83</v>
      </c>
      <c r="L56" s="13">
        <f>K22</f>
        <v>7173.64</v>
      </c>
      <c r="M56" s="1" t="s">
        <v>82</v>
      </c>
    </row>
    <row r="57" spans="1:13" x14ac:dyDescent="0.2">
      <c r="B57" s="1">
        <v>1</v>
      </c>
      <c r="C57" s="1">
        <v>46005</v>
      </c>
      <c r="D57" s="1" t="s">
        <v>81</v>
      </c>
      <c r="I57" s="1">
        <v>8000</v>
      </c>
      <c r="J57" s="1" t="s">
        <v>83</v>
      </c>
      <c r="L57" s="13">
        <f>K25</f>
        <v>3873.7656000000006</v>
      </c>
      <c r="M57" s="1" t="s">
        <v>82</v>
      </c>
    </row>
    <row r="58" spans="1:13" x14ac:dyDescent="0.2">
      <c r="B58" s="1">
        <v>1</v>
      </c>
      <c r="C58" s="1">
        <v>41165</v>
      </c>
      <c r="D58" s="1" t="s">
        <v>81</v>
      </c>
      <c r="I58" s="1">
        <v>8000</v>
      </c>
      <c r="J58" s="1" t="s">
        <v>83</v>
      </c>
      <c r="L58" s="13">
        <f>K30</f>
        <v>1335.3843999999999</v>
      </c>
      <c r="M58" s="1" t="s">
        <v>82</v>
      </c>
    </row>
  </sheetData>
  <hyperlinks>
    <hyperlink ref="A26" r:id="rId1" location="sociala-avgifter" xr:uid="{B7502F71-9753-4B51-B3EE-8E789C7067FA}"/>
  </hyperlinks>
  <pageMargins left="0.25" right="0.25" top="0.75" bottom="0.75" header="0.3" footer="0.3"/>
  <pageSetup paperSize="9" scale="46" orientation="landscape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7"/>
  <sheetViews>
    <sheetView zoomScaleNormal="100" workbookViewId="0"/>
  </sheetViews>
  <sheetFormatPr defaultColWidth="9.140625" defaultRowHeight="14.25" x14ac:dyDescent="0.2"/>
  <cols>
    <col min="1" max="1" width="15.7109375" style="1" customWidth="1"/>
    <col min="2" max="2" width="8.28515625" style="1" customWidth="1"/>
    <col min="3" max="16" width="15.7109375" style="1" customWidth="1"/>
    <col min="17" max="16384" width="9.140625" style="1"/>
  </cols>
  <sheetData>
    <row r="1" spans="1:22" ht="20.25" x14ac:dyDescent="0.3">
      <c r="A1" s="2" t="s">
        <v>89</v>
      </c>
    </row>
    <row r="2" spans="1:22" x14ac:dyDescent="0.2">
      <c r="A2" s="1" t="s">
        <v>65</v>
      </c>
    </row>
    <row r="3" spans="1:22" x14ac:dyDescent="0.2">
      <c r="A3" s="14"/>
    </row>
    <row r="5" spans="1:22" x14ac:dyDescent="0.2">
      <c r="A5" s="1" t="s">
        <v>66</v>
      </c>
    </row>
    <row r="6" spans="1:22" customFormat="1" ht="15" x14ac:dyDescent="0.25">
      <c r="A6" s="8" t="s">
        <v>16</v>
      </c>
      <c r="B6" s="8" t="s">
        <v>17</v>
      </c>
      <c r="C6" s="8" t="s">
        <v>0</v>
      </c>
      <c r="D6" s="8" t="s">
        <v>18</v>
      </c>
      <c r="E6" s="8" t="s">
        <v>1</v>
      </c>
      <c r="F6" s="8" t="s">
        <v>2</v>
      </c>
      <c r="G6" s="8" t="s">
        <v>19</v>
      </c>
      <c r="H6" s="9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8" t="s">
        <v>25</v>
      </c>
      <c r="N6" s="8" t="s">
        <v>26</v>
      </c>
      <c r="O6" s="8" t="s">
        <v>27</v>
      </c>
      <c r="P6" s="8" t="s">
        <v>28</v>
      </c>
      <c r="Q6" s="8" t="s">
        <v>29</v>
      </c>
      <c r="R6" s="8" t="s">
        <v>3</v>
      </c>
      <c r="S6" s="8" t="s">
        <v>4</v>
      </c>
      <c r="T6" s="8" t="s">
        <v>5</v>
      </c>
      <c r="U6" s="8" t="s">
        <v>6</v>
      </c>
      <c r="V6" s="8" t="s">
        <v>30</v>
      </c>
    </row>
    <row r="7" spans="1:22" ht="15" x14ac:dyDescent="0.25">
      <c r="D7">
        <v>202106</v>
      </c>
      <c r="E7">
        <v>210601</v>
      </c>
      <c r="F7">
        <v>210630</v>
      </c>
      <c r="G7">
        <v>30.4</v>
      </c>
      <c r="H7" s="10">
        <v>1</v>
      </c>
      <c r="I7">
        <v>100</v>
      </c>
      <c r="J7">
        <v>20</v>
      </c>
      <c r="K7" s="32">
        <v>7600</v>
      </c>
      <c r="L7" s="33">
        <v>5475.68</v>
      </c>
      <c r="M7" s="11">
        <v>13075.68</v>
      </c>
      <c r="N7"/>
      <c r="O7" t="s">
        <v>67</v>
      </c>
      <c r="P7" t="s">
        <v>31</v>
      </c>
      <c r="Q7" t="s">
        <v>35</v>
      </c>
      <c r="R7">
        <v>41110</v>
      </c>
      <c r="S7" t="s">
        <v>32</v>
      </c>
      <c r="T7">
        <v>35</v>
      </c>
    </row>
    <row r="8" spans="1:22" ht="15" x14ac:dyDescent="0.25">
      <c r="D8">
        <v>202106</v>
      </c>
      <c r="E8">
        <v>210601</v>
      </c>
      <c r="F8">
        <v>210617</v>
      </c>
      <c r="G8">
        <v>-1.6</v>
      </c>
      <c r="H8" s="10">
        <v>5661</v>
      </c>
      <c r="I8">
        <v>10</v>
      </c>
      <c r="J8">
        <v>20</v>
      </c>
      <c r="K8" s="32">
        <v>-426.36</v>
      </c>
      <c r="L8" s="33">
        <v>-266.52999999999997</v>
      </c>
      <c r="M8" s="11">
        <v>-692.89</v>
      </c>
      <c r="N8"/>
      <c r="O8" t="s">
        <v>67</v>
      </c>
      <c r="P8" t="s">
        <v>31</v>
      </c>
      <c r="Q8" t="s">
        <v>35</v>
      </c>
      <c r="R8">
        <v>41110</v>
      </c>
      <c r="S8" t="s">
        <v>32</v>
      </c>
      <c r="T8">
        <v>35</v>
      </c>
    </row>
    <row r="9" spans="1:22" ht="15" x14ac:dyDescent="0.25">
      <c r="D9">
        <v>202106</v>
      </c>
      <c r="E9">
        <v>210601</v>
      </c>
      <c r="F9">
        <v>210630</v>
      </c>
      <c r="G9">
        <v>45.6</v>
      </c>
      <c r="H9" s="10">
        <v>1</v>
      </c>
      <c r="I9">
        <v>100</v>
      </c>
      <c r="J9">
        <v>30</v>
      </c>
      <c r="K9" s="34">
        <v>11400</v>
      </c>
      <c r="L9" s="36">
        <v>8213.51</v>
      </c>
      <c r="M9" s="11">
        <v>19613.509999999998</v>
      </c>
      <c r="N9"/>
      <c r="O9" t="s">
        <v>67</v>
      </c>
      <c r="P9" t="s">
        <v>31</v>
      </c>
      <c r="Q9" t="s">
        <v>35</v>
      </c>
      <c r="R9">
        <v>41110</v>
      </c>
      <c r="S9" t="s">
        <v>33</v>
      </c>
      <c r="T9">
        <v>35</v>
      </c>
    </row>
    <row r="10" spans="1:22" ht="15" x14ac:dyDescent="0.25">
      <c r="D10">
        <v>202106</v>
      </c>
      <c r="E10">
        <v>210601</v>
      </c>
      <c r="F10">
        <v>210617</v>
      </c>
      <c r="G10">
        <v>-2.4</v>
      </c>
      <c r="H10" s="10">
        <v>5661</v>
      </c>
      <c r="I10">
        <v>10</v>
      </c>
      <c r="J10">
        <v>30</v>
      </c>
      <c r="K10" s="34">
        <v>-639.54</v>
      </c>
      <c r="L10" s="36">
        <v>-399.78</v>
      </c>
      <c r="M10" s="11">
        <v>-1039.32</v>
      </c>
      <c r="N10"/>
      <c r="O10" t="s">
        <v>67</v>
      </c>
      <c r="P10" t="s">
        <v>31</v>
      </c>
      <c r="Q10" t="s">
        <v>35</v>
      </c>
      <c r="R10">
        <v>41110</v>
      </c>
      <c r="S10" t="s">
        <v>33</v>
      </c>
      <c r="T10">
        <v>35</v>
      </c>
    </row>
    <row r="11" spans="1:22" ht="15" x14ac:dyDescent="0.25">
      <c r="D11">
        <v>202106</v>
      </c>
      <c r="E11">
        <v>210601</v>
      </c>
      <c r="F11">
        <v>210630</v>
      </c>
      <c r="G11">
        <v>76</v>
      </c>
      <c r="H11" s="10">
        <v>1</v>
      </c>
      <c r="I11">
        <v>100</v>
      </c>
      <c r="J11">
        <v>50</v>
      </c>
      <c r="K11" s="39">
        <v>19000</v>
      </c>
      <c r="L11" s="37">
        <v>13689.18</v>
      </c>
      <c r="M11" s="11">
        <v>32689.18</v>
      </c>
      <c r="N11"/>
      <c r="O11" t="s">
        <v>67</v>
      </c>
      <c r="P11" t="s">
        <v>31</v>
      </c>
      <c r="Q11" t="s">
        <v>35</v>
      </c>
      <c r="R11">
        <v>41110</v>
      </c>
      <c r="S11" t="s">
        <v>34</v>
      </c>
      <c r="T11">
        <v>55</v>
      </c>
    </row>
    <row r="12" spans="1:22" ht="15" x14ac:dyDescent="0.25">
      <c r="D12">
        <v>202106</v>
      </c>
      <c r="E12">
        <v>210601</v>
      </c>
      <c r="F12">
        <v>210617</v>
      </c>
      <c r="G12">
        <v>-4</v>
      </c>
      <c r="H12" s="10">
        <v>5661</v>
      </c>
      <c r="I12">
        <v>10</v>
      </c>
      <c r="J12">
        <v>50</v>
      </c>
      <c r="K12" s="39">
        <v>-1065.9000000000001</v>
      </c>
      <c r="L12" s="37">
        <v>-666.33</v>
      </c>
      <c r="M12" s="11">
        <v>-1732.23</v>
      </c>
      <c r="N12"/>
      <c r="O12" t="s">
        <v>67</v>
      </c>
      <c r="P12" t="s">
        <v>31</v>
      </c>
      <c r="Q12" t="s">
        <v>35</v>
      </c>
      <c r="R12">
        <v>41110</v>
      </c>
      <c r="S12" t="s">
        <v>34</v>
      </c>
      <c r="T12">
        <v>55</v>
      </c>
    </row>
    <row r="13" spans="1:22" ht="15" x14ac:dyDescent="0.25">
      <c r="D13"/>
      <c r="E13"/>
      <c r="F13"/>
      <c r="G13"/>
      <c r="H13" s="10"/>
      <c r="I13"/>
      <c r="J13"/>
      <c r="K13" s="12">
        <f>SUM(K7:K12)</f>
        <v>35868.199999999997</v>
      </c>
      <c r="L13" s="12">
        <f>SUM(L7:L12)</f>
        <v>26045.729999999996</v>
      </c>
      <c r="M13" s="12">
        <f>SUM(M7:M12)</f>
        <v>61913.93</v>
      </c>
      <c r="N13"/>
      <c r="O13"/>
      <c r="P13"/>
      <c r="Q13"/>
      <c r="R13"/>
      <c r="S13"/>
      <c r="T13"/>
    </row>
    <row r="14" spans="1:22" ht="15" x14ac:dyDescent="0.25">
      <c r="D14"/>
      <c r="E14"/>
      <c r="F14"/>
      <c r="G14"/>
      <c r="H14" s="10"/>
      <c r="I14"/>
      <c r="J14"/>
      <c r="K14"/>
      <c r="L14"/>
      <c r="M14" s="11"/>
      <c r="N14"/>
      <c r="O14"/>
      <c r="P14"/>
      <c r="Q14"/>
      <c r="R14"/>
      <c r="S14"/>
      <c r="T14"/>
    </row>
    <row r="15" spans="1:22" ht="15" x14ac:dyDescent="0.25">
      <c r="D15"/>
      <c r="E15"/>
      <c r="F15"/>
      <c r="G15"/>
      <c r="H15" s="10"/>
      <c r="I15"/>
      <c r="J15" t="s">
        <v>68</v>
      </c>
      <c r="K15" s="32">
        <f>K7+K8</f>
        <v>7173.64</v>
      </c>
      <c r="L15" s="33">
        <f>L7+L8</f>
        <v>5209.1500000000005</v>
      </c>
      <c r="M15" s="11">
        <f t="shared" ref="M15" si="0">M7+M8</f>
        <v>12382.79</v>
      </c>
      <c r="N15"/>
      <c r="O15"/>
      <c r="P15"/>
      <c r="Q15"/>
      <c r="R15"/>
      <c r="S15"/>
      <c r="T15"/>
    </row>
    <row r="16" spans="1:22" ht="15" x14ac:dyDescent="0.25">
      <c r="D16"/>
      <c r="E16"/>
      <c r="F16"/>
      <c r="G16"/>
      <c r="H16" s="10"/>
      <c r="I16"/>
      <c r="J16" t="s">
        <v>69</v>
      </c>
      <c r="K16" s="34">
        <f>K9+K10</f>
        <v>10760.46</v>
      </c>
      <c r="L16" s="36">
        <f>L9+L10</f>
        <v>7813.7300000000005</v>
      </c>
      <c r="M16" s="11">
        <f t="shared" ref="M16" si="1">M9+M10</f>
        <v>18574.189999999999</v>
      </c>
      <c r="N16"/>
      <c r="O16"/>
      <c r="P16"/>
      <c r="Q16"/>
      <c r="R16"/>
      <c r="S16"/>
      <c r="T16"/>
    </row>
    <row r="17" spans="1:20" ht="15" x14ac:dyDescent="0.25">
      <c r="D17"/>
      <c r="E17"/>
      <c r="F17"/>
      <c r="G17"/>
      <c r="H17" s="10"/>
      <c r="I17"/>
      <c r="J17" t="s">
        <v>70</v>
      </c>
      <c r="K17" s="39">
        <f>K11+K12</f>
        <v>17934.099999999999</v>
      </c>
      <c r="L17" s="37">
        <f>L11+L12</f>
        <v>13022.85</v>
      </c>
      <c r="M17" s="11">
        <f t="shared" ref="M17" si="2">M11+M12</f>
        <v>30956.95</v>
      </c>
      <c r="N17"/>
      <c r="O17"/>
      <c r="P17"/>
      <c r="Q17"/>
      <c r="R17"/>
      <c r="S17"/>
      <c r="T17"/>
    </row>
    <row r="18" spans="1:20" ht="15" thickBot="1" x14ac:dyDescent="0.25"/>
    <row r="19" spans="1:20" ht="15.75" thickTop="1" x14ac:dyDescent="0.25">
      <c r="A19" s="16"/>
      <c r="B19" s="17"/>
      <c r="C19" s="17"/>
      <c r="D19" s="17"/>
      <c r="E19" s="18"/>
      <c r="K19" s="12"/>
      <c r="L19" s="12"/>
      <c r="M19" s="12"/>
    </row>
    <row r="20" spans="1:20" ht="15" x14ac:dyDescent="0.25">
      <c r="A20" s="19"/>
      <c r="E20" s="20">
        <v>2022</v>
      </c>
      <c r="H20" s="3" t="s">
        <v>44</v>
      </c>
    </row>
    <row r="21" spans="1:20" ht="15" x14ac:dyDescent="0.25">
      <c r="A21" s="21" t="s">
        <v>8</v>
      </c>
      <c r="B21" s="4" t="s">
        <v>10</v>
      </c>
      <c r="C21" s="4"/>
      <c r="D21" s="4"/>
      <c r="E21" s="22"/>
      <c r="I21" s="1" t="s">
        <v>75</v>
      </c>
    </row>
    <row r="22" spans="1:20" ht="15" x14ac:dyDescent="0.25">
      <c r="A22" s="23" t="s">
        <v>93</v>
      </c>
      <c r="B22" s="5"/>
      <c r="C22" s="5"/>
      <c r="D22" s="5"/>
      <c r="E22" s="45">
        <v>0.54</v>
      </c>
      <c r="K22" s="41">
        <f>K7+K8</f>
        <v>7173.64</v>
      </c>
      <c r="L22" s="14" t="s">
        <v>72</v>
      </c>
    </row>
    <row r="23" spans="1:20" ht="15" x14ac:dyDescent="0.25">
      <c r="A23" s="24"/>
      <c r="B23" s="6" t="s">
        <v>61</v>
      </c>
      <c r="C23" s="7"/>
      <c r="D23" s="7"/>
      <c r="E23" s="46">
        <v>0.55859999999999999</v>
      </c>
    </row>
    <row r="24" spans="1:20" ht="15" x14ac:dyDescent="0.25">
      <c r="A24" s="24"/>
      <c r="B24" s="7" t="s">
        <v>94</v>
      </c>
      <c r="C24" s="7"/>
      <c r="D24" s="7"/>
      <c r="E24" s="46">
        <v>0.27200000000000002</v>
      </c>
      <c r="I24" s="1" t="s">
        <v>79</v>
      </c>
      <c r="M24" s="14"/>
    </row>
    <row r="25" spans="1:20" ht="15" x14ac:dyDescent="0.25">
      <c r="A25" s="24"/>
      <c r="B25" s="7" t="s">
        <v>84</v>
      </c>
      <c r="E25" s="46">
        <v>0.1699</v>
      </c>
      <c r="K25" s="12">
        <f>K22*E22</f>
        <v>3873.7656000000006</v>
      </c>
      <c r="L25" s="14" t="s">
        <v>90</v>
      </c>
      <c r="M25" s="14"/>
    </row>
    <row r="26" spans="1:20" ht="15" x14ac:dyDescent="0.25">
      <c r="A26" s="21" t="s">
        <v>9</v>
      </c>
      <c r="B26" s="4"/>
      <c r="C26" s="4"/>
      <c r="D26" s="4"/>
      <c r="E26" s="25"/>
    </row>
    <row r="27" spans="1:20" ht="15" x14ac:dyDescent="0.25">
      <c r="A27" s="23" t="s">
        <v>11</v>
      </c>
      <c r="B27" s="5"/>
      <c r="C27" s="5"/>
      <c r="D27" s="5"/>
      <c r="E27" s="26">
        <v>4.5999999999999999E-2</v>
      </c>
      <c r="I27" s="1" t="s">
        <v>80</v>
      </c>
    </row>
    <row r="28" spans="1:20" ht="15" x14ac:dyDescent="0.25">
      <c r="A28" s="24"/>
      <c r="B28" s="4"/>
      <c r="C28" s="4"/>
      <c r="D28" s="4"/>
      <c r="E28" s="22"/>
      <c r="K28" s="40">
        <f>L15</f>
        <v>5209.1500000000005</v>
      </c>
      <c r="L28" s="14" t="s">
        <v>73</v>
      </c>
    </row>
    <row r="29" spans="1:20" ht="15" x14ac:dyDescent="0.25">
      <c r="A29" s="23" t="s">
        <v>12</v>
      </c>
      <c r="B29" s="5"/>
      <c r="C29" s="5"/>
      <c r="D29" s="5"/>
      <c r="E29" s="26">
        <v>4.4000000000000003E-3</v>
      </c>
      <c r="K29" s="13">
        <f>K25</f>
        <v>3873.7656000000006</v>
      </c>
      <c r="L29" s="14" t="s">
        <v>77</v>
      </c>
    </row>
    <row r="30" spans="1:20" ht="15" x14ac:dyDescent="0.25">
      <c r="A30" s="19"/>
      <c r="E30" s="27"/>
      <c r="K30" s="12">
        <f>K28-K29</f>
        <v>1335.3843999999999</v>
      </c>
      <c r="L30" s="14"/>
    </row>
    <row r="31" spans="1:20" ht="15" x14ac:dyDescent="0.25">
      <c r="A31" s="42" t="s">
        <v>15</v>
      </c>
      <c r="B31" s="43"/>
      <c r="C31" s="43"/>
      <c r="D31" s="43"/>
      <c r="E31" s="44"/>
    </row>
    <row r="32" spans="1:20" ht="15" x14ac:dyDescent="0.25">
      <c r="A32" s="19" t="s">
        <v>13</v>
      </c>
      <c r="E32" s="27"/>
      <c r="I32" s="1" t="s">
        <v>7</v>
      </c>
      <c r="K32" s="12">
        <f>K22+K25+K30</f>
        <v>12382.79</v>
      </c>
      <c r="L32" s="14" t="s">
        <v>74</v>
      </c>
    </row>
    <row r="33" spans="1:12" x14ac:dyDescent="0.2">
      <c r="A33" s="19" t="s">
        <v>60</v>
      </c>
      <c r="E33" s="27"/>
    </row>
    <row r="34" spans="1:12" x14ac:dyDescent="0.2">
      <c r="A34" s="19" t="s">
        <v>14</v>
      </c>
      <c r="E34" s="27"/>
    </row>
    <row r="35" spans="1:12" x14ac:dyDescent="0.2">
      <c r="A35" s="19"/>
      <c r="E35" s="27"/>
      <c r="H35" s="1" t="s">
        <v>78</v>
      </c>
    </row>
    <row r="36" spans="1:12" ht="15" x14ac:dyDescent="0.25">
      <c r="A36" s="19" t="s">
        <v>41</v>
      </c>
      <c r="E36" s="27"/>
      <c r="H36" s="3" t="s">
        <v>45</v>
      </c>
    </row>
    <row r="37" spans="1:12" x14ac:dyDescent="0.2">
      <c r="A37" s="19" t="s">
        <v>42</v>
      </c>
      <c r="E37" s="27"/>
      <c r="H37" s="1">
        <v>41112</v>
      </c>
      <c r="I37" s="1" t="s">
        <v>38</v>
      </c>
      <c r="K37" s="35">
        <f>K16</f>
        <v>10760.46</v>
      </c>
      <c r="L37" s="14" t="s">
        <v>40</v>
      </c>
    </row>
    <row r="38" spans="1:12" ht="15" thickBot="1" x14ac:dyDescent="0.25">
      <c r="A38" s="28"/>
      <c r="B38" s="29"/>
      <c r="C38" s="29"/>
      <c r="D38" s="29"/>
      <c r="E38" s="30"/>
      <c r="H38" s="1">
        <v>46005</v>
      </c>
      <c r="I38" s="1" t="s">
        <v>36</v>
      </c>
      <c r="K38" s="13">
        <f>K37*E22</f>
        <v>5810.6484</v>
      </c>
      <c r="L38" s="14" t="s">
        <v>91</v>
      </c>
    </row>
    <row r="39" spans="1:12" ht="15" thickTop="1" x14ac:dyDescent="0.2">
      <c r="H39" s="1">
        <v>41165</v>
      </c>
      <c r="I39" s="1" t="s">
        <v>37</v>
      </c>
      <c r="K39" s="13">
        <f>L16-K38</f>
        <v>2003.0816000000004</v>
      </c>
      <c r="L39" s="14" t="s">
        <v>39</v>
      </c>
    </row>
    <row r="40" spans="1:12" ht="15" x14ac:dyDescent="0.25">
      <c r="I40" s="1" t="s">
        <v>7</v>
      </c>
      <c r="K40" s="12">
        <f>SUM(K37:K39)</f>
        <v>18574.189999999999</v>
      </c>
      <c r="L40" s="14" t="s">
        <v>43</v>
      </c>
    </row>
    <row r="42" spans="1:12" ht="15" x14ac:dyDescent="0.25">
      <c r="H42" s="3" t="s">
        <v>46</v>
      </c>
    </row>
    <row r="43" spans="1:12" x14ac:dyDescent="0.2">
      <c r="H43" s="1">
        <v>41112</v>
      </c>
      <c r="I43" s="1" t="s">
        <v>38</v>
      </c>
      <c r="K43" s="38">
        <f>K17</f>
        <v>17934.099999999999</v>
      </c>
      <c r="L43" s="14" t="s">
        <v>40</v>
      </c>
    </row>
    <row r="44" spans="1:12" x14ac:dyDescent="0.2">
      <c r="H44" s="1">
        <v>46005</v>
      </c>
      <c r="I44" s="1" t="s">
        <v>36</v>
      </c>
      <c r="K44" s="13">
        <f>K43*E22</f>
        <v>9684.4140000000007</v>
      </c>
      <c r="L44" s="14" t="s">
        <v>91</v>
      </c>
    </row>
    <row r="45" spans="1:12" x14ac:dyDescent="0.2">
      <c r="H45" s="1">
        <v>41165</v>
      </c>
      <c r="I45" s="1" t="s">
        <v>37</v>
      </c>
      <c r="K45" s="13">
        <f>L17-K44</f>
        <v>3338.4359999999997</v>
      </c>
      <c r="L45" s="14" t="s">
        <v>39</v>
      </c>
    </row>
    <row r="46" spans="1:12" ht="15" x14ac:dyDescent="0.25">
      <c r="I46" s="1" t="s">
        <v>7</v>
      </c>
      <c r="K46" s="12">
        <f>SUM(K43:K45)</f>
        <v>30956.949999999997</v>
      </c>
      <c r="L46" s="14" t="s">
        <v>43</v>
      </c>
    </row>
    <row r="48" spans="1:12" ht="15" x14ac:dyDescent="0.25">
      <c r="K48" s="12"/>
      <c r="L48" s="14"/>
    </row>
    <row r="49" spans="1:13" x14ac:dyDescent="0.2">
      <c r="A49" s="31" t="s">
        <v>64</v>
      </c>
    </row>
    <row r="51" spans="1:13" x14ac:dyDescent="0.2">
      <c r="A51" s="15" t="s">
        <v>47</v>
      </c>
      <c r="B51" s="15" t="s">
        <v>48</v>
      </c>
      <c r="C51" s="15" t="s">
        <v>49</v>
      </c>
      <c r="D51" s="15" t="s">
        <v>50</v>
      </c>
      <c r="E51" s="15" t="s">
        <v>51</v>
      </c>
      <c r="F51" s="15" t="s">
        <v>52</v>
      </c>
      <c r="G51" s="15" t="s">
        <v>53</v>
      </c>
      <c r="H51" s="15" t="s">
        <v>54</v>
      </c>
      <c r="I51" s="15" t="s">
        <v>55</v>
      </c>
      <c r="J51" s="15" t="s">
        <v>56</v>
      </c>
      <c r="K51" s="15" t="s">
        <v>57</v>
      </c>
      <c r="L51" s="15" t="s">
        <v>58</v>
      </c>
      <c r="M51" s="15" t="s">
        <v>59</v>
      </c>
    </row>
    <row r="52" spans="1:13" x14ac:dyDescent="0.2">
      <c r="B52" s="1">
        <v>1</v>
      </c>
      <c r="C52" s="1">
        <v>41112</v>
      </c>
      <c r="D52" s="1" t="s">
        <v>32</v>
      </c>
      <c r="I52" s="1">
        <v>8000</v>
      </c>
      <c r="J52" s="1" t="s">
        <v>83</v>
      </c>
      <c r="L52" s="13">
        <f>K22*-1</f>
        <v>-7173.64</v>
      </c>
      <c r="M52" s="1" t="s">
        <v>82</v>
      </c>
    </row>
    <row r="53" spans="1:13" x14ac:dyDescent="0.2">
      <c r="B53" s="1">
        <v>1</v>
      </c>
      <c r="C53" s="1">
        <v>46005</v>
      </c>
      <c r="D53" s="1" t="s">
        <v>32</v>
      </c>
      <c r="I53" s="1">
        <v>8000</v>
      </c>
      <c r="J53" s="1" t="s">
        <v>83</v>
      </c>
      <c r="L53" s="13">
        <f>K25*-1</f>
        <v>-3873.7656000000006</v>
      </c>
      <c r="M53" s="1" t="s">
        <v>82</v>
      </c>
    </row>
    <row r="54" spans="1:13" x14ac:dyDescent="0.2">
      <c r="B54" s="1">
        <v>1</v>
      </c>
      <c r="C54" s="1">
        <v>41165</v>
      </c>
      <c r="D54" s="1" t="s">
        <v>32</v>
      </c>
      <c r="I54" s="1">
        <v>8000</v>
      </c>
      <c r="J54" s="1" t="s">
        <v>83</v>
      </c>
      <c r="L54" s="13">
        <f>K30*-1</f>
        <v>-1335.3843999999999</v>
      </c>
      <c r="M54" s="1" t="s">
        <v>82</v>
      </c>
    </row>
    <row r="55" spans="1:13" x14ac:dyDescent="0.2">
      <c r="B55" s="1">
        <v>1</v>
      </c>
      <c r="C55" s="1">
        <v>41112</v>
      </c>
      <c r="D55" s="1" t="s">
        <v>81</v>
      </c>
      <c r="I55" s="1">
        <v>8000</v>
      </c>
      <c r="J55" s="1" t="s">
        <v>83</v>
      </c>
      <c r="L55" s="13">
        <f>K22</f>
        <v>7173.64</v>
      </c>
      <c r="M55" s="1" t="s">
        <v>82</v>
      </c>
    </row>
    <row r="56" spans="1:13" x14ac:dyDescent="0.2">
      <c r="B56" s="1">
        <v>1</v>
      </c>
      <c r="C56" s="1">
        <v>46005</v>
      </c>
      <c r="D56" s="1" t="s">
        <v>81</v>
      </c>
      <c r="I56" s="1">
        <v>8000</v>
      </c>
      <c r="J56" s="1" t="s">
        <v>83</v>
      </c>
      <c r="L56" s="13">
        <f>K25</f>
        <v>3873.7656000000006</v>
      </c>
      <c r="M56" s="1" t="s">
        <v>82</v>
      </c>
    </row>
    <row r="57" spans="1:13" x14ac:dyDescent="0.2">
      <c r="B57" s="1">
        <v>1</v>
      </c>
      <c r="C57" s="1">
        <v>41165</v>
      </c>
      <c r="D57" s="1" t="s">
        <v>81</v>
      </c>
      <c r="I57" s="1">
        <v>8000</v>
      </c>
      <c r="J57" s="1" t="s">
        <v>83</v>
      </c>
      <c r="L57" s="13">
        <f>K30</f>
        <v>1335.3843999999999</v>
      </c>
      <c r="M57" s="1" t="s">
        <v>82</v>
      </c>
    </row>
  </sheetData>
  <pageMargins left="0.25" right="0.25" top="0.75" bottom="0.75" header="0.3" footer="0.3"/>
  <pageSetup paperSize="9" scale="46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7"/>
  <sheetViews>
    <sheetView zoomScaleNormal="100" workbookViewId="0"/>
  </sheetViews>
  <sheetFormatPr defaultColWidth="9.140625" defaultRowHeight="14.25" x14ac:dyDescent="0.2"/>
  <cols>
    <col min="1" max="1" width="15.7109375" style="1" customWidth="1"/>
    <col min="2" max="2" width="8.28515625" style="1" customWidth="1"/>
    <col min="3" max="16" width="15.7109375" style="1" customWidth="1"/>
    <col min="17" max="16384" width="9.140625" style="1"/>
  </cols>
  <sheetData>
    <row r="1" spans="1:22" ht="20.25" x14ac:dyDescent="0.3">
      <c r="A1" s="2" t="s">
        <v>85</v>
      </c>
    </row>
    <row r="2" spans="1:22" x14ac:dyDescent="0.2">
      <c r="A2" s="1" t="s">
        <v>65</v>
      </c>
    </row>
    <row r="3" spans="1:22" x14ac:dyDescent="0.2">
      <c r="A3" s="14"/>
    </row>
    <row r="5" spans="1:22" x14ac:dyDescent="0.2">
      <c r="A5" s="1" t="s">
        <v>66</v>
      </c>
    </row>
    <row r="6" spans="1:22" customFormat="1" ht="15" x14ac:dyDescent="0.25">
      <c r="A6" s="8" t="s">
        <v>16</v>
      </c>
      <c r="B6" s="8" t="s">
        <v>17</v>
      </c>
      <c r="C6" s="8" t="s">
        <v>0</v>
      </c>
      <c r="D6" s="8" t="s">
        <v>18</v>
      </c>
      <c r="E6" s="8" t="s">
        <v>1</v>
      </c>
      <c r="F6" s="8" t="s">
        <v>2</v>
      </c>
      <c r="G6" s="8" t="s">
        <v>19</v>
      </c>
      <c r="H6" s="9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8" t="s">
        <v>25</v>
      </c>
      <c r="N6" s="8" t="s">
        <v>26</v>
      </c>
      <c r="O6" s="8" t="s">
        <v>27</v>
      </c>
      <c r="P6" s="8" t="s">
        <v>28</v>
      </c>
      <c r="Q6" s="8" t="s">
        <v>29</v>
      </c>
      <c r="R6" s="8" t="s">
        <v>3</v>
      </c>
      <c r="S6" s="8" t="s">
        <v>4</v>
      </c>
      <c r="T6" s="8" t="s">
        <v>5</v>
      </c>
      <c r="U6" s="8" t="s">
        <v>6</v>
      </c>
      <c r="V6" s="8" t="s">
        <v>30</v>
      </c>
    </row>
    <row r="7" spans="1:22" ht="15" x14ac:dyDescent="0.25">
      <c r="D7">
        <v>201806</v>
      </c>
      <c r="E7">
        <v>180601</v>
      </c>
      <c r="F7">
        <v>180630</v>
      </c>
      <c r="G7">
        <v>30.4</v>
      </c>
      <c r="H7" s="10">
        <v>1</v>
      </c>
      <c r="I7">
        <v>100</v>
      </c>
      <c r="J7">
        <v>20</v>
      </c>
      <c r="K7" s="32">
        <v>7600</v>
      </c>
      <c r="L7" s="33">
        <v>5475.68</v>
      </c>
      <c r="M7" s="11">
        <v>13075.68</v>
      </c>
      <c r="N7"/>
      <c r="O7" t="s">
        <v>67</v>
      </c>
      <c r="P7" t="s">
        <v>31</v>
      </c>
      <c r="Q7" t="s">
        <v>35</v>
      </c>
      <c r="R7">
        <v>41110</v>
      </c>
      <c r="S7" t="s">
        <v>32</v>
      </c>
      <c r="T7">
        <v>35</v>
      </c>
    </row>
    <row r="8" spans="1:22" ht="15" x14ac:dyDescent="0.25">
      <c r="D8">
        <v>201806</v>
      </c>
      <c r="E8">
        <v>180601</v>
      </c>
      <c r="F8">
        <v>180617</v>
      </c>
      <c r="G8">
        <v>-1.6</v>
      </c>
      <c r="H8" s="10">
        <v>5661</v>
      </c>
      <c r="I8">
        <v>10</v>
      </c>
      <c r="J8">
        <v>20</v>
      </c>
      <c r="K8" s="32">
        <v>-426.36</v>
      </c>
      <c r="L8" s="33">
        <v>-266.52999999999997</v>
      </c>
      <c r="M8" s="11">
        <v>-692.89</v>
      </c>
      <c r="N8"/>
      <c r="O8" t="s">
        <v>67</v>
      </c>
      <c r="P8" t="s">
        <v>31</v>
      </c>
      <c r="Q8" t="s">
        <v>35</v>
      </c>
      <c r="R8">
        <v>41110</v>
      </c>
      <c r="S8" t="s">
        <v>32</v>
      </c>
      <c r="T8">
        <v>35</v>
      </c>
    </row>
    <row r="9" spans="1:22" ht="15" x14ac:dyDescent="0.25">
      <c r="D9">
        <v>201806</v>
      </c>
      <c r="E9">
        <v>180601</v>
      </c>
      <c r="F9">
        <v>180630</v>
      </c>
      <c r="G9">
        <v>45.6</v>
      </c>
      <c r="H9" s="10">
        <v>1</v>
      </c>
      <c r="I9">
        <v>100</v>
      </c>
      <c r="J9">
        <v>30</v>
      </c>
      <c r="K9" s="34">
        <v>11400</v>
      </c>
      <c r="L9" s="36">
        <v>8213.51</v>
      </c>
      <c r="M9" s="11">
        <v>19613.509999999998</v>
      </c>
      <c r="N9"/>
      <c r="O9" t="s">
        <v>67</v>
      </c>
      <c r="P9" t="s">
        <v>31</v>
      </c>
      <c r="Q9" t="s">
        <v>35</v>
      </c>
      <c r="R9">
        <v>41110</v>
      </c>
      <c r="S9" t="s">
        <v>33</v>
      </c>
      <c r="T9">
        <v>35</v>
      </c>
    </row>
    <row r="10" spans="1:22" ht="15" x14ac:dyDescent="0.25">
      <c r="D10">
        <v>201806</v>
      </c>
      <c r="E10">
        <v>180601</v>
      </c>
      <c r="F10">
        <v>180617</v>
      </c>
      <c r="G10">
        <v>-2.4</v>
      </c>
      <c r="H10" s="10">
        <v>5661</v>
      </c>
      <c r="I10">
        <v>10</v>
      </c>
      <c r="J10">
        <v>30</v>
      </c>
      <c r="K10" s="34">
        <v>-639.54</v>
      </c>
      <c r="L10" s="36">
        <v>-399.78</v>
      </c>
      <c r="M10" s="11">
        <v>-1039.32</v>
      </c>
      <c r="N10"/>
      <c r="O10" t="s">
        <v>67</v>
      </c>
      <c r="P10" t="s">
        <v>31</v>
      </c>
      <c r="Q10" t="s">
        <v>35</v>
      </c>
      <c r="R10">
        <v>41110</v>
      </c>
      <c r="S10" t="s">
        <v>33</v>
      </c>
      <c r="T10">
        <v>35</v>
      </c>
    </row>
    <row r="11" spans="1:22" ht="15" x14ac:dyDescent="0.25">
      <c r="D11">
        <v>201806</v>
      </c>
      <c r="E11">
        <v>180601</v>
      </c>
      <c r="F11">
        <v>180630</v>
      </c>
      <c r="G11">
        <v>76</v>
      </c>
      <c r="H11" s="10">
        <v>1</v>
      </c>
      <c r="I11">
        <v>100</v>
      </c>
      <c r="J11">
        <v>50</v>
      </c>
      <c r="K11" s="39">
        <v>19000</v>
      </c>
      <c r="L11" s="37">
        <v>13689.18</v>
      </c>
      <c r="M11" s="11">
        <v>32689.18</v>
      </c>
      <c r="N11"/>
      <c r="O11" t="s">
        <v>67</v>
      </c>
      <c r="P11" t="s">
        <v>31</v>
      </c>
      <c r="Q11" t="s">
        <v>35</v>
      </c>
      <c r="R11">
        <v>41110</v>
      </c>
      <c r="S11" t="s">
        <v>34</v>
      </c>
      <c r="T11">
        <v>55</v>
      </c>
    </row>
    <row r="12" spans="1:22" ht="15" x14ac:dyDescent="0.25">
      <c r="D12">
        <v>201806</v>
      </c>
      <c r="E12">
        <v>180601</v>
      </c>
      <c r="F12">
        <v>180617</v>
      </c>
      <c r="G12">
        <v>-4</v>
      </c>
      <c r="H12" s="10">
        <v>5661</v>
      </c>
      <c r="I12">
        <v>10</v>
      </c>
      <c r="J12">
        <v>50</v>
      </c>
      <c r="K12" s="39">
        <v>-1065.9000000000001</v>
      </c>
      <c r="L12" s="37">
        <v>-666.33</v>
      </c>
      <c r="M12" s="11">
        <v>-1732.23</v>
      </c>
      <c r="N12"/>
      <c r="O12" t="s">
        <v>67</v>
      </c>
      <c r="P12" t="s">
        <v>31</v>
      </c>
      <c r="Q12" t="s">
        <v>35</v>
      </c>
      <c r="R12">
        <v>41110</v>
      </c>
      <c r="S12" t="s">
        <v>34</v>
      </c>
      <c r="T12">
        <v>55</v>
      </c>
    </row>
    <row r="13" spans="1:22" ht="15" x14ac:dyDescent="0.25">
      <c r="D13"/>
      <c r="E13"/>
      <c r="F13"/>
      <c r="G13"/>
      <c r="H13" s="10"/>
      <c r="I13"/>
      <c r="J13"/>
      <c r="K13" s="12">
        <f>SUM(K7:K12)</f>
        <v>35868.199999999997</v>
      </c>
      <c r="L13" s="12">
        <f>SUM(L7:L12)</f>
        <v>26045.729999999996</v>
      </c>
      <c r="M13" s="12">
        <f>SUM(M7:M12)</f>
        <v>61913.93</v>
      </c>
      <c r="N13"/>
      <c r="O13"/>
      <c r="P13"/>
      <c r="Q13"/>
      <c r="R13"/>
      <c r="S13"/>
      <c r="T13"/>
    </row>
    <row r="14" spans="1:22" ht="15" x14ac:dyDescent="0.25">
      <c r="D14"/>
      <c r="E14"/>
      <c r="F14"/>
      <c r="G14"/>
      <c r="H14" s="10"/>
      <c r="I14"/>
      <c r="J14"/>
      <c r="K14"/>
      <c r="L14"/>
      <c r="M14" s="11"/>
      <c r="N14"/>
      <c r="O14"/>
      <c r="P14"/>
      <c r="Q14"/>
      <c r="R14"/>
      <c r="S14"/>
      <c r="T14"/>
    </row>
    <row r="15" spans="1:22" ht="15" x14ac:dyDescent="0.25">
      <c r="D15"/>
      <c r="E15"/>
      <c r="F15"/>
      <c r="G15"/>
      <c r="H15" s="10"/>
      <c r="I15"/>
      <c r="J15" t="s">
        <v>68</v>
      </c>
      <c r="K15" s="32">
        <f>K7+K8</f>
        <v>7173.64</v>
      </c>
      <c r="L15" s="33">
        <f>L7+L8</f>
        <v>5209.1500000000005</v>
      </c>
      <c r="M15" s="11">
        <f t="shared" ref="M15" si="0">M7+M8</f>
        <v>12382.79</v>
      </c>
      <c r="N15"/>
      <c r="O15"/>
      <c r="P15"/>
      <c r="Q15"/>
      <c r="R15"/>
      <c r="S15"/>
      <c r="T15"/>
    </row>
    <row r="16" spans="1:22" ht="15" x14ac:dyDescent="0.25">
      <c r="D16"/>
      <c r="E16"/>
      <c r="F16"/>
      <c r="G16"/>
      <c r="H16" s="10"/>
      <c r="I16"/>
      <c r="J16" t="s">
        <v>69</v>
      </c>
      <c r="K16" s="34">
        <f>K9+K10</f>
        <v>10760.46</v>
      </c>
      <c r="L16" s="36">
        <f>L9+L10</f>
        <v>7813.7300000000005</v>
      </c>
      <c r="M16" s="11">
        <f t="shared" ref="M16" si="1">M9+M10</f>
        <v>18574.189999999999</v>
      </c>
      <c r="N16"/>
      <c r="O16"/>
      <c r="P16"/>
      <c r="Q16"/>
      <c r="R16"/>
      <c r="S16"/>
      <c r="T16"/>
    </row>
    <row r="17" spans="1:20" ht="15" x14ac:dyDescent="0.25">
      <c r="D17"/>
      <c r="E17"/>
      <c r="F17"/>
      <c r="G17"/>
      <c r="H17" s="10"/>
      <c r="I17"/>
      <c r="J17" t="s">
        <v>70</v>
      </c>
      <c r="K17" s="39">
        <f>K11+K12</f>
        <v>17934.099999999999</v>
      </c>
      <c r="L17" s="37">
        <f>L11+L12</f>
        <v>13022.85</v>
      </c>
      <c r="M17" s="11">
        <f t="shared" ref="M17" si="2">M11+M12</f>
        <v>30956.95</v>
      </c>
      <c r="N17"/>
      <c r="O17"/>
      <c r="P17"/>
      <c r="Q17"/>
      <c r="R17"/>
      <c r="S17"/>
      <c r="T17"/>
    </row>
    <row r="18" spans="1:20" ht="15" thickBot="1" x14ac:dyDescent="0.25"/>
    <row r="19" spans="1:20" ht="15.75" thickTop="1" x14ac:dyDescent="0.25">
      <c r="A19" s="16"/>
      <c r="B19" s="17"/>
      <c r="C19" s="17"/>
      <c r="D19" s="17"/>
      <c r="E19" s="18"/>
      <c r="K19" s="12"/>
      <c r="L19" s="12"/>
      <c r="M19" s="12"/>
    </row>
    <row r="20" spans="1:20" ht="15" x14ac:dyDescent="0.25">
      <c r="A20" s="19"/>
      <c r="E20" s="20">
        <v>2021</v>
      </c>
      <c r="H20" s="3" t="s">
        <v>44</v>
      </c>
    </row>
    <row r="21" spans="1:20" ht="15" x14ac:dyDescent="0.25">
      <c r="A21" s="21" t="s">
        <v>8</v>
      </c>
      <c r="B21" s="4" t="s">
        <v>10</v>
      </c>
      <c r="C21" s="4"/>
      <c r="D21" s="4"/>
      <c r="E21" s="22"/>
      <c r="I21" s="1" t="s">
        <v>75</v>
      </c>
    </row>
    <row r="22" spans="1:20" ht="15" x14ac:dyDescent="0.25">
      <c r="A22" s="23" t="s">
        <v>62</v>
      </c>
      <c r="B22" s="5"/>
      <c r="C22" s="5"/>
      <c r="D22" s="5"/>
      <c r="E22" s="45">
        <v>0.53500000000000003</v>
      </c>
      <c r="K22" s="41">
        <f>K7+K8</f>
        <v>7173.64</v>
      </c>
      <c r="L22" s="14" t="s">
        <v>72</v>
      </c>
    </row>
    <row r="23" spans="1:20" ht="15" x14ac:dyDescent="0.25">
      <c r="A23" s="24"/>
      <c r="B23" s="6" t="s">
        <v>61</v>
      </c>
      <c r="C23" s="7"/>
      <c r="D23" s="7"/>
      <c r="E23" s="46">
        <v>0.55359999999999998</v>
      </c>
    </row>
    <row r="24" spans="1:20" ht="15" x14ac:dyDescent="0.25">
      <c r="A24" s="24"/>
      <c r="B24" s="7" t="s">
        <v>63</v>
      </c>
      <c r="C24" s="7"/>
      <c r="D24" s="7"/>
      <c r="E24" s="46">
        <v>0.26700000000000002</v>
      </c>
      <c r="I24" s="1" t="s">
        <v>79</v>
      </c>
      <c r="M24" s="14"/>
    </row>
    <row r="25" spans="1:20" ht="15" x14ac:dyDescent="0.25">
      <c r="A25" s="24"/>
      <c r="B25" s="7" t="s">
        <v>84</v>
      </c>
      <c r="E25" s="46">
        <v>0.16489999999999999</v>
      </c>
      <c r="K25" s="12">
        <f>K22*E22</f>
        <v>3837.8974000000003</v>
      </c>
      <c r="L25" s="14" t="s">
        <v>87</v>
      </c>
      <c r="M25" s="14"/>
    </row>
    <row r="26" spans="1:20" ht="15" x14ac:dyDescent="0.25">
      <c r="A26" s="21" t="s">
        <v>9</v>
      </c>
      <c r="B26" s="4"/>
      <c r="C26" s="4"/>
      <c r="D26" s="4"/>
      <c r="E26" s="25"/>
    </row>
    <row r="27" spans="1:20" ht="15" x14ac:dyDescent="0.25">
      <c r="A27" s="23" t="s">
        <v>11</v>
      </c>
      <c r="B27" s="5"/>
      <c r="C27" s="5"/>
      <c r="D27" s="5"/>
      <c r="E27" s="26">
        <v>4.5999999999999999E-2</v>
      </c>
      <c r="I27" s="1" t="s">
        <v>80</v>
      </c>
    </row>
    <row r="28" spans="1:20" ht="15" x14ac:dyDescent="0.25">
      <c r="A28" s="24"/>
      <c r="B28" s="4"/>
      <c r="C28" s="4"/>
      <c r="D28" s="4"/>
      <c r="E28" s="22"/>
      <c r="K28" s="40">
        <f>L15</f>
        <v>5209.1500000000005</v>
      </c>
      <c r="L28" s="14" t="s">
        <v>73</v>
      </c>
    </row>
    <row r="29" spans="1:20" ht="15" x14ac:dyDescent="0.25">
      <c r="A29" s="23" t="s">
        <v>12</v>
      </c>
      <c r="B29" s="5"/>
      <c r="C29" s="5"/>
      <c r="D29" s="5"/>
      <c r="E29" s="26">
        <v>4.4000000000000003E-3</v>
      </c>
      <c r="K29" s="13">
        <f>K25</f>
        <v>3837.8974000000003</v>
      </c>
      <c r="L29" s="14" t="s">
        <v>77</v>
      </c>
    </row>
    <row r="30" spans="1:20" ht="15" x14ac:dyDescent="0.25">
      <c r="A30" s="19"/>
      <c r="E30" s="27"/>
      <c r="K30" s="12">
        <f>K28-K29</f>
        <v>1371.2526000000003</v>
      </c>
      <c r="L30" s="14"/>
    </row>
    <row r="31" spans="1:20" ht="15" x14ac:dyDescent="0.25">
      <c r="A31" s="42" t="s">
        <v>15</v>
      </c>
      <c r="B31" s="43"/>
      <c r="C31" s="43"/>
      <c r="D31" s="43"/>
      <c r="E31" s="44"/>
    </row>
    <row r="32" spans="1:20" ht="15" x14ac:dyDescent="0.25">
      <c r="A32" s="19" t="s">
        <v>13</v>
      </c>
      <c r="E32" s="27"/>
      <c r="I32" s="1" t="s">
        <v>7</v>
      </c>
      <c r="K32" s="12">
        <f>K22+K25+K30</f>
        <v>12382.79</v>
      </c>
      <c r="L32" s="14" t="s">
        <v>74</v>
      </c>
    </row>
    <row r="33" spans="1:12" x14ac:dyDescent="0.2">
      <c r="A33" s="19" t="s">
        <v>60</v>
      </c>
      <c r="E33" s="27"/>
    </row>
    <row r="34" spans="1:12" x14ac:dyDescent="0.2">
      <c r="A34" s="19" t="s">
        <v>14</v>
      </c>
      <c r="E34" s="27"/>
    </row>
    <row r="35" spans="1:12" x14ac:dyDescent="0.2">
      <c r="A35" s="19"/>
      <c r="E35" s="27"/>
      <c r="H35" s="1" t="s">
        <v>78</v>
      </c>
    </row>
    <row r="36" spans="1:12" ht="15" x14ac:dyDescent="0.25">
      <c r="A36" s="19" t="s">
        <v>41</v>
      </c>
      <c r="E36" s="27"/>
      <c r="H36" s="3" t="s">
        <v>45</v>
      </c>
    </row>
    <row r="37" spans="1:12" x14ac:dyDescent="0.2">
      <c r="A37" s="19" t="s">
        <v>42</v>
      </c>
      <c r="E37" s="27"/>
      <c r="H37" s="1">
        <v>41112</v>
      </c>
      <c r="I37" s="1" t="s">
        <v>38</v>
      </c>
      <c r="K37" s="35">
        <f>K16</f>
        <v>10760.46</v>
      </c>
      <c r="L37" s="14" t="s">
        <v>40</v>
      </c>
    </row>
    <row r="38" spans="1:12" ht="15" thickBot="1" x14ac:dyDescent="0.25">
      <c r="A38" s="28"/>
      <c r="B38" s="29"/>
      <c r="C38" s="29"/>
      <c r="D38" s="29"/>
      <c r="E38" s="30"/>
      <c r="H38" s="1">
        <v>46005</v>
      </c>
      <c r="I38" s="1" t="s">
        <v>36</v>
      </c>
      <c r="K38" s="13">
        <f>K37*E22</f>
        <v>5756.8460999999998</v>
      </c>
      <c r="L38" s="14" t="s">
        <v>88</v>
      </c>
    </row>
    <row r="39" spans="1:12" ht="15" thickTop="1" x14ac:dyDescent="0.2">
      <c r="H39" s="1">
        <v>41165</v>
      </c>
      <c r="I39" s="1" t="s">
        <v>37</v>
      </c>
      <c r="K39" s="13">
        <f>L16-K38</f>
        <v>2056.8839000000007</v>
      </c>
      <c r="L39" s="14" t="s">
        <v>39</v>
      </c>
    </row>
    <row r="40" spans="1:12" ht="15" x14ac:dyDescent="0.25">
      <c r="I40" s="1" t="s">
        <v>7</v>
      </c>
      <c r="K40" s="12">
        <f>SUM(K37:K39)</f>
        <v>18574.189999999999</v>
      </c>
      <c r="L40" s="14" t="s">
        <v>43</v>
      </c>
    </row>
    <row r="42" spans="1:12" ht="15" x14ac:dyDescent="0.25">
      <c r="H42" s="3" t="s">
        <v>46</v>
      </c>
    </row>
    <row r="43" spans="1:12" x14ac:dyDescent="0.2">
      <c r="H43" s="1">
        <v>41112</v>
      </c>
      <c r="I43" s="1" t="s">
        <v>38</v>
      </c>
      <c r="K43" s="38">
        <f>K17</f>
        <v>17934.099999999999</v>
      </c>
      <c r="L43" s="14" t="s">
        <v>40</v>
      </c>
    </row>
    <row r="44" spans="1:12" x14ac:dyDescent="0.2">
      <c r="H44" s="1">
        <v>46005</v>
      </c>
      <c r="I44" s="1" t="s">
        <v>36</v>
      </c>
      <c r="K44" s="13">
        <f>K43*E22</f>
        <v>9594.7435000000005</v>
      </c>
      <c r="L44" s="14" t="s">
        <v>88</v>
      </c>
    </row>
    <row r="45" spans="1:12" x14ac:dyDescent="0.2">
      <c r="H45" s="1">
        <v>41165</v>
      </c>
      <c r="I45" s="1" t="s">
        <v>37</v>
      </c>
      <c r="K45" s="13">
        <f>L17-K44</f>
        <v>3428.1064999999999</v>
      </c>
      <c r="L45" s="14" t="s">
        <v>39</v>
      </c>
    </row>
    <row r="46" spans="1:12" ht="15" x14ac:dyDescent="0.25">
      <c r="I46" s="1" t="s">
        <v>7</v>
      </c>
      <c r="K46" s="12">
        <f>SUM(K43:K45)</f>
        <v>30956.949999999997</v>
      </c>
      <c r="L46" s="14" t="s">
        <v>43</v>
      </c>
    </row>
    <row r="48" spans="1:12" ht="15" x14ac:dyDescent="0.25">
      <c r="K48" s="12"/>
      <c r="L48" s="14"/>
    </row>
    <row r="49" spans="1:13" x14ac:dyDescent="0.2">
      <c r="A49" s="31" t="s">
        <v>64</v>
      </c>
    </row>
    <row r="51" spans="1:13" x14ac:dyDescent="0.2">
      <c r="A51" s="15" t="s">
        <v>47</v>
      </c>
      <c r="B51" s="15" t="s">
        <v>48</v>
      </c>
      <c r="C51" s="15" t="s">
        <v>49</v>
      </c>
      <c r="D51" s="15" t="s">
        <v>50</v>
      </c>
      <c r="E51" s="15" t="s">
        <v>51</v>
      </c>
      <c r="F51" s="15" t="s">
        <v>52</v>
      </c>
      <c r="G51" s="15" t="s">
        <v>53</v>
      </c>
      <c r="H51" s="15" t="s">
        <v>54</v>
      </c>
      <c r="I51" s="15" t="s">
        <v>55</v>
      </c>
      <c r="J51" s="15" t="s">
        <v>56</v>
      </c>
      <c r="K51" s="15" t="s">
        <v>57</v>
      </c>
      <c r="L51" s="15" t="s">
        <v>58</v>
      </c>
      <c r="M51" s="15" t="s">
        <v>59</v>
      </c>
    </row>
    <row r="52" spans="1:13" x14ac:dyDescent="0.2">
      <c r="B52" s="1">
        <v>1</v>
      </c>
      <c r="C52" s="1">
        <v>41112</v>
      </c>
      <c r="D52" s="1" t="s">
        <v>32</v>
      </c>
      <c r="I52" s="1">
        <v>8000</v>
      </c>
      <c r="J52" s="1" t="s">
        <v>83</v>
      </c>
      <c r="L52" s="13">
        <f>K22*-1</f>
        <v>-7173.64</v>
      </c>
      <c r="M52" s="1" t="s">
        <v>82</v>
      </c>
    </row>
    <row r="53" spans="1:13" x14ac:dyDescent="0.2">
      <c r="B53" s="1">
        <v>1</v>
      </c>
      <c r="C53" s="1">
        <v>46005</v>
      </c>
      <c r="D53" s="1" t="s">
        <v>32</v>
      </c>
      <c r="I53" s="1">
        <v>8000</v>
      </c>
      <c r="J53" s="1" t="s">
        <v>83</v>
      </c>
      <c r="L53" s="13">
        <f>K25*-1</f>
        <v>-3837.8974000000003</v>
      </c>
      <c r="M53" s="1" t="s">
        <v>82</v>
      </c>
    </row>
    <row r="54" spans="1:13" x14ac:dyDescent="0.2">
      <c r="B54" s="1">
        <v>1</v>
      </c>
      <c r="C54" s="1">
        <v>41165</v>
      </c>
      <c r="D54" s="1" t="s">
        <v>32</v>
      </c>
      <c r="I54" s="1">
        <v>8000</v>
      </c>
      <c r="J54" s="1" t="s">
        <v>83</v>
      </c>
      <c r="L54" s="13">
        <f>K30*-1</f>
        <v>-1371.2526000000003</v>
      </c>
      <c r="M54" s="1" t="s">
        <v>82</v>
      </c>
    </row>
    <row r="55" spans="1:13" x14ac:dyDescent="0.2">
      <c r="B55" s="1">
        <v>1</v>
      </c>
      <c r="C55" s="1">
        <v>41112</v>
      </c>
      <c r="D55" s="1" t="s">
        <v>81</v>
      </c>
      <c r="I55" s="1">
        <v>8000</v>
      </c>
      <c r="J55" s="1" t="s">
        <v>83</v>
      </c>
      <c r="L55" s="13">
        <f>K22</f>
        <v>7173.64</v>
      </c>
      <c r="M55" s="1" t="s">
        <v>82</v>
      </c>
    </row>
    <row r="56" spans="1:13" x14ac:dyDescent="0.2">
      <c r="B56" s="1">
        <v>1</v>
      </c>
      <c r="C56" s="1">
        <v>46005</v>
      </c>
      <c r="D56" s="1" t="s">
        <v>81</v>
      </c>
      <c r="I56" s="1">
        <v>8000</v>
      </c>
      <c r="J56" s="1" t="s">
        <v>83</v>
      </c>
      <c r="L56" s="13">
        <f>K25</f>
        <v>3837.8974000000003</v>
      </c>
      <c r="M56" s="1" t="s">
        <v>82</v>
      </c>
    </row>
    <row r="57" spans="1:13" x14ac:dyDescent="0.2">
      <c r="B57" s="1">
        <v>1</v>
      </c>
      <c r="C57" s="1">
        <v>41165</v>
      </c>
      <c r="D57" s="1" t="s">
        <v>81</v>
      </c>
      <c r="I57" s="1">
        <v>8000</v>
      </c>
      <c r="J57" s="1" t="s">
        <v>83</v>
      </c>
      <c r="L57" s="13">
        <f>K30</f>
        <v>1371.2526000000003</v>
      </c>
      <c r="M57" s="1" t="s">
        <v>82</v>
      </c>
    </row>
  </sheetData>
  <pageMargins left="0.25" right="0.25" top="0.75" bottom="0.75" header="0.3" footer="0.3"/>
  <pageSetup paperSize="9" scale="46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7"/>
  <sheetViews>
    <sheetView zoomScaleNormal="100" workbookViewId="0"/>
  </sheetViews>
  <sheetFormatPr defaultColWidth="9.140625" defaultRowHeight="14.25" x14ac:dyDescent="0.2"/>
  <cols>
    <col min="1" max="1" width="15.7109375" style="1" customWidth="1"/>
    <col min="2" max="2" width="8.28515625" style="1" customWidth="1"/>
    <col min="3" max="16" width="15.7109375" style="1" customWidth="1"/>
    <col min="17" max="16384" width="9.140625" style="1"/>
  </cols>
  <sheetData>
    <row r="1" spans="1:22" ht="20.25" x14ac:dyDescent="0.3">
      <c r="A1" s="2" t="s">
        <v>86</v>
      </c>
    </row>
    <row r="2" spans="1:22" x14ac:dyDescent="0.2">
      <c r="A2" s="1" t="s">
        <v>65</v>
      </c>
    </row>
    <row r="3" spans="1:22" x14ac:dyDescent="0.2">
      <c r="A3" s="14"/>
    </row>
    <row r="5" spans="1:22" x14ac:dyDescent="0.2">
      <c r="A5" s="1" t="s">
        <v>66</v>
      </c>
    </row>
    <row r="6" spans="1:22" customFormat="1" ht="15" x14ac:dyDescent="0.25">
      <c r="A6" s="8" t="s">
        <v>16</v>
      </c>
      <c r="B6" s="8" t="s">
        <v>17</v>
      </c>
      <c r="C6" s="8" t="s">
        <v>0</v>
      </c>
      <c r="D6" s="8" t="s">
        <v>18</v>
      </c>
      <c r="E6" s="8" t="s">
        <v>1</v>
      </c>
      <c r="F6" s="8" t="s">
        <v>2</v>
      </c>
      <c r="G6" s="8" t="s">
        <v>19</v>
      </c>
      <c r="H6" s="9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8" t="s">
        <v>25</v>
      </c>
      <c r="N6" s="8" t="s">
        <v>26</v>
      </c>
      <c r="O6" s="8" t="s">
        <v>27</v>
      </c>
      <c r="P6" s="8" t="s">
        <v>28</v>
      </c>
      <c r="Q6" s="8" t="s">
        <v>29</v>
      </c>
      <c r="R6" s="8" t="s">
        <v>3</v>
      </c>
      <c r="S6" s="8" t="s">
        <v>4</v>
      </c>
      <c r="T6" s="8" t="s">
        <v>5</v>
      </c>
      <c r="U6" s="8" t="s">
        <v>6</v>
      </c>
      <c r="V6" s="8" t="s">
        <v>30</v>
      </c>
    </row>
    <row r="7" spans="1:22" ht="15" x14ac:dyDescent="0.25">
      <c r="D7">
        <v>201806</v>
      </c>
      <c r="E7">
        <v>180601</v>
      </c>
      <c r="F7">
        <v>180630</v>
      </c>
      <c r="G7">
        <v>30.4</v>
      </c>
      <c r="H7" s="10">
        <v>1</v>
      </c>
      <c r="I7">
        <v>100</v>
      </c>
      <c r="J7">
        <v>20</v>
      </c>
      <c r="K7" s="32">
        <v>7600</v>
      </c>
      <c r="L7" s="33">
        <v>5475.68</v>
      </c>
      <c r="M7" s="11">
        <v>13075.68</v>
      </c>
      <c r="N7"/>
      <c r="O7" t="s">
        <v>67</v>
      </c>
      <c r="P7" t="s">
        <v>31</v>
      </c>
      <c r="Q7" t="s">
        <v>35</v>
      </c>
      <c r="R7">
        <v>41110</v>
      </c>
      <c r="S7" t="s">
        <v>32</v>
      </c>
      <c r="T7">
        <v>35</v>
      </c>
    </row>
    <row r="8" spans="1:22" ht="15" x14ac:dyDescent="0.25">
      <c r="D8">
        <v>201806</v>
      </c>
      <c r="E8">
        <v>180601</v>
      </c>
      <c r="F8">
        <v>180617</v>
      </c>
      <c r="G8">
        <v>-1.6</v>
      </c>
      <c r="H8" s="10">
        <v>5661</v>
      </c>
      <c r="I8">
        <v>10</v>
      </c>
      <c r="J8">
        <v>20</v>
      </c>
      <c r="K8" s="32">
        <v>-426.36</v>
      </c>
      <c r="L8" s="33">
        <v>-266.52999999999997</v>
      </c>
      <c r="M8" s="11">
        <v>-692.89</v>
      </c>
      <c r="N8"/>
      <c r="O8" t="s">
        <v>67</v>
      </c>
      <c r="P8" t="s">
        <v>31</v>
      </c>
      <c r="Q8" t="s">
        <v>35</v>
      </c>
      <c r="R8">
        <v>41110</v>
      </c>
      <c r="S8" t="s">
        <v>32</v>
      </c>
      <c r="T8">
        <v>35</v>
      </c>
    </row>
    <row r="9" spans="1:22" ht="15" x14ac:dyDescent="0.25">
      <c r="D9">
        <v>201806</v>
      </c>
      <c r="E9">
        <v>180601</v>
      </c>
      <c r="F9">
        <v>180630</v>
      </c>
      <c r="G9">
        <v>45.6</v>
      </c>
      <c r="H9" s="10">
        <v>1</v>
      </c>
      <c r="I9">
        <v>100</v>
      </c>
      <c r="J9">
        <v>30</v>
      </c>
      <c r="K9" s="34">
        <v>11400</v>
      </c>
      <c r="L9" s="36">
        <v>8213.51</v>
      </c>
      <c r="M9" s="11">
        <v>19613.509999999998</v>
      </c>
      <c r="N9"/>
      <c r="O9" t="s">
        <v>67</v>
      </c>
      <c r="P9" t="s">
        <v>31</v>
      </c>
      <c r="Q9" t="s">
        <v>35</v>
      </c>
      <c r="R9">
        <v>41110</v>
      </c>
      <c r="S9" t="s">
        <v>33</v>
      </c>
      <c r="T9">
        <v>35</v>
      </c>
    </row>
    <row r="10" spans="1:22" ht="15" x14ac:dyDescent="0.25">
      <c r="D10">
        <v>201806</v>
      </c>
      <c r="E10">
        <v>180601</v>
      </c>
      <c r="F10">
        <v>180617</v>
      </c>
      <c r="G10">
        <v>-2.4</v>
      </c>
      <c r="H10" s="10">
        <v>5661</v>
      </c>
      <c r="I10">
        <v>10</v>
      </c>
      <c r="J10">
        <v>30</v>
      </c>
      <c r="K10" s="34">
        <v>-639.54</v>
      </c>
      <c r="L10" s="36">
        <v>-399.78</v>
      </c>
      <c r="M10" s="11">
        <v>-1039.32</v>
      </c>
      <c r="N10"/>
      <c r="O10" t="s">
        <v>67</v>
      </c>
      <c r="P10" t="s">
        <v>31</v>
      </c>
      <c r="Q10" t="s">
        <v>35</v>
      </c>
      <c r="R10">
        <v>41110</v>
      </c>
      <c r="S10" t="s">
        <v>33</v>
      </c>
      <c r="T10">
        <v>35</v>
      </c>
    </row>
    <row r="11" spans="1:22" ht="15" x14ac:dyDescent="0.25">
      <c r="D11">
        <v>201806</v>
      </c>
      <c r="E11">
        <v>180601</v>
      </c>
      <c r="F11">
        <v>180630</v>
      </c>
      <c r="G11">
        <v>76</v>
      </c>
      <c r="H11" s="10">
        <v>1</v>
      </c>
      <c r="I11">
        <v>100</v>
      </c>
      <c r="J11">
        <v>50</v>
      </c>
      <c r="K11" s="39">
        <v>19000</v>
      </c>
      <c r="L11" s="37">
        <v>13689.18</v>
      </c>
      <c r="M11" s="11">
        <v>32689.18</v>
      </c>
      <c r="N11"/>
      <c r="O11" t="s">
        <v>67</v>
      </c>
      <c r="P11" t="s">
        <v>31</v>
      </c>
      <c r="Q11" t="s">
        <v>35</v>
      </c>
      <c r="R11">
        <v>41110</v>
      </c>
      <c r="S11" t="s">
        <v>34</v>
      </c>
      <c r="T11">
        <v>55</v>
      </c>
    </row>
    <row r="12" spans="1:22" ht="15" x14ac:dyDescent="0.25">
      <c r="D12">
        <v>201806</v>
      </c>
      <c r="E12">
        <v>180601</v>
      </c>
      <c r="F12">
        <v>180617</v>
      </c>
      <c r="G12">
        <v>-4</v>
      </c>
      <c r="H12" s="10">
        <v>5661</v>
      </c>
      <c r="I12">
        <v>10</v>
      </c>
      <c r="J12">
        <v>50</v>
      </c>
      <c r="K12" s="39">
        <v>-1065.9000000000001</v>
      </c>
      <c r="L12" s="37">
        <v>-666.33</v>
      </c>
      <c r="M12" s="11">
        <v>-1732.23</v>
      </c>
      <c r="N12"/>
      <c r="O12" t="s">
        <v>67</v>
      </c>
      <c r="P12" t="s">
        <v>31</v>
      </c>
      <c r="Q12" t="s">
        <v>35</v>
      </c>
      <c r="R12">
        <v>41110</v>
      </c>
      <c r="S12" t="s">
        <v>34</v>
      </c>
      <c r="T12">
        <v>55</v>
      </c>
    </row>
    <row r="13" spans="1:22" ht="15" x14ac:dyDescent="0.25">
      <c r="D13"/>
      <c r="E13"/>
      <c r="F13"/>
      <c r="G13"/>
      <c r="H13" s="10"/>
      <c r="I13"/>
      <c r="J13"/>
      <c r="K13" s="12">
        <f>SUM(K7:K12)</f>
        <v>35868.199999999997</v>
      </c>
      <c r="L13" s="12">
        <f>SUM(L7:L12)</f>
        <v>26045.729999999996</v>
      </c>
      <c r="M13" s="12">
        <f>SUM(M7:M12)</f>
        <v>61913.93</v>
      </c>
      <c r="N13"/>
      <c r="O13"/>
      <c r="P13"/>
      <c r="Q13"/>
      <c r="R13"/>
      <c r="S13"/>
      <c r="T13"/>
    </row>
    <row r="14" spans="1:22" ht="15" x14ac:dyDescent="0.25">
      <c r="D14"/>
      <c r="E14"/>
      <c r="F14"/>
      <c r="G14"/>
      <c r="H14" s="10"/>
      <c r="I14"/>
      <c r="J14"/>
      <c r="K14"/>
      <c r="L14"/>
      <c r="M14" s="11"/>
      <c r="N14"/>
      <c r="O14"/>
      <c r="P14"/>
      <c r="Q14"/>
      <c r="R14"/>
      <c r="S14"/>
      <c r="T14"/>
    </row>
    <row r="15" spans="1:22" ht="15" x14ac:dyDescent="0.25">
      <c r="D15"/>
      <c r="E15"/>
      <c r="F15"/>
      <c r="G15"/>
      <c r="H15" s="10"/>
      <c r="I15"/>
      <c r="J15" t="s">
        <v>68</v>
      </c>
      <c r="K15" s="32">
        <f>K7+K8</f>
        <v>7173.64</v>
      </c>
      <c r="L15" s="33">
        <f t="shared" ref="L15:M15" si="0">L7+L8</f>
        <v>5209.1500000000005</v>
      </c>
      <c r="M15" s="11">
        <f t="shared" si="0"/>
        <v>12382.79</v>
      </c>
      <c r="N15"/>
      <c r="O15"/>
      <c r="P15"/>
      <c r="Q15"/>
      <c r="R15"/>
      <c r="S15"/>
      <c r="T15"/>
    </row>
    <row r="16" spans="1:22" ht="15" x14ac:dyDescent="0.25">
      <c r="D16"/>
      <c r="E16"/>
      <c r="F16"/>
      <c r="G16"/>
      <c r="H16" s="10"/>
      <c r="I16"/>
      <c r="J16" t="s">
        <v>69</v>
      </c>
      <c r="K16" s="34">
        <f>K9+K10</f>
        <v>10760.46</v>
      </c>
      <c r="L16" s="36">
        <f t="shared" ref="L16:M16" si="1">L9+L10</f>
        <v>7813.7300000000005</v>
      </c>
      <c r="M16" s="11">
        <f t="shared" si="1"/>
        <v>18574.189999999999</v>
      </c>
      <c r="N16"/>
      <c r="O16"/>
      <c r="P16"/>
      <c r="Q16"/>
      <c r="R16"/>
      <c r="S16"/>
      <c r="T16"/>
    </row>
    <row r="17" spans="1:20" ht="15" x14ac:dyDescent="0.25">
      <c r="D17"/>
      <c r="E17"/>
      <c r="F17"/>
      <c r="G17"/>
      <c r="H17" s="10"/>
      <c r="I17"/>
      <c r="J17" t="s">
        <v>70</v>
      </c>
      <c r="K17" s="39">
        <f>K11+K12</f>
        <v>17934.099999999999</v>
      </c>
      <c r="L17" s="37">
        <f t="shared" ref="L17:M17" si="2">L11+L12</f>
        <v>13022.85</v>
      </c>
      <c r="M17" s="11">
        <f t="shared" si="2"/>
        <v>30956.95</v>
      </c>
      <c r="N17"/>
      <c r="O17"/>
      <c r="P17"/>
      <c r="Q17"/>
      <c r="R17"/>
      <c r="S17"/>
      <c r="T17"/>
    </row>
    <row r="18" spans="1:20" ht="15" thickBot="1" x14ac:dyDescent="0.25"/>
    <row r="19" spans="1:20" ht="15.75" thickTop="1" x14ac:dyDescent="0.25">
      <c r="A19" s="16"/>
      <c r="B19" s="17"/>
      <c r="C19" s="17"/>
      <c r="D19" s="17"/>
      <c r="E19" s="18"/>
      <c r="K19" s="12"/>
      <c r="L19" s="12"/>
      <c r="M19" s="12"/>
    </row>
    <row r="20" spans="1:20" ht="15" x14ac:dyDescent="0.25">
      <c r="A20" s="19"/>
      <c r="E20" s="20">
        <v>2020</v>
      </c>
      <c r="H20" s="3" t="s">
        <v>44</v>
      </c>
    </row>
    <row r="21" spans="1:20" ht="15" x14ac:dyDescent="0.25">
      <c r="A21" s="21" t="s">
        <v>8</v>
      </c>
      <c r="B21" s="4" t="s">
        <v>10</v>
      </c>
      <c r="C21" s="4"/>
      <c r="D21" s="4"/>
      <c r="E21" s="22"/>
      <c r="I21" s="1" t="s">
        <v>75</v>
      </c>
    </row>
    <row r="22" spans="1:20" ht="15" x14ac:dyDescent="0.25">
      <c r="A22" s="23" t="s">
        <v>62</v>
      </c>
      <c r="B22" s="5"/>
      <c r="C22" s="5"/>
      <c r="D22" s="5"/>
      <c r="E22" s="45">
        <v>0.52</v>
      </c>
      <c r="K22" s="41">
        <f>K7+K8</f>
        <v>7173.64</v>
      </c>
      <c r="L22" s="14" t="s">
        <v>72</v>
      </c>
    </row>
    <row r="23" spans="1:20" ht="15" x14ac:dyDescent="0.25">
      <c r="A23" s="24"/>
      <c r="B23" s="6" t="s">
        <v>61</v>
      </c>
      <c r="C23" s="7"/>
      <c r="D23" s="7"/>
      <c r="E23" s="46">
        <v>0.53859999999999997</v>
      </c>
    </row>
    <row r="24" spans="1:20" ht="15" x14ac:dyDescent="0.25">
      <c r="A24" s="24"/>
      <c r="B24" s="7" t="s">
        <v>63</v>
      </c>
      <c r="C24" s="7"/>
      <c r="D24" s="7"/>
      <c r="E24" s="46">
        <v>0.252</v>
      </c>
      <c r="I24" s="1" t="s">
        <v>79</v>
      </c>
      <c r="M24" s="14"/>
    </row>
    <row r="25" spans="1:20" ht="15" x14ac:dyDescent="0.25">
      <c r="A25" s="24"/>
      <c r="B25" s="7" t="s">
        <v>84</v>
      </c>
      <c r="E25" s="46">
        <v>0.14990000000000001</v>
      </c>
      <c r="K25" s="12">
        <f>K22*E22</f>
        <v>3730.2928000000002</v>
      </c>
      <c r="L25" s="14" t="s">
        <v>76</v>
      </c>
      <c r="M25" s="14"/>
    </row>
    <row r="26" spans="1:20" ht="15" x14ac:dyDescent="0.25">
      <c r="A26" s="21" t="s">
        <v>9</v>
      </c>
      <c r="B26" s="4"/>
      <c r="C26" s="4"/>
      <c r="D26" s="4"/>
      <c r="E26" s="25"/>
    </row>
    <row r="27" spans="1:20" ht="15" x14ac:dyDescent="0.25">
      <c r="A27" s="23" t="s">
        <v>11</v>
      </c>
      <c r="B27" s="5"/>
      <c r="C27" s="5"/>
      <c r="D27" s="5"/>
      <c r="E27" s="26">
        <v>4.5999999999999999E-2</v>
      </c>
      <c r="I27" s="1" t="s">
        <v>80</v>
      </c>
    </row>
    <row r="28" spans="1:20" ht="15" x14ac:dyDescent="0.25">
      <c r="A28" s="24"/>
      <c r="B28" s="4"/>
      <c r="C28" s="4"/>
      <c r="D28" s="4"/>
      <c r="E28" s="22"/>
      <c r="K28" s="40">
        <f>L15</f>
        <v>5209.1500000000005</v>
      </c>
      <c r="L28" s="14" t="s">
        <v>73</v>
      </c>
    </row>
    <row r="29" spans="1:20" ht="15" x14ac:dyDescent="0.25">
      <c r="A29" s="23" t="s">
        <v>12</v>
      </c>
      <c r="B29" s="5"/>
      <c r="C29" s="5"/>
      <c r="D29" s="5"/>
      <c r="E29" s="26">
        <v>4.4000000000000003E-3</v>
      </c>
      <c r="K29" s="13">
        <f>K25</f>
        <v>3730.2928000000002</v>
      </c>
      <c r="L29" s="14" t="s">
        <v>77</v>
      </c>
    </row>
    <row r="30" spans="1:20" ht="15" x14ac:dyDescent="0.25">
      <c r="A30" s="19"/>
      <c r="E30" s="27"/>
      <c r="K30" s="12">
        <f>K28-K29</f>
        <v>1478.8572000000004</v>
      </c>
      <c r="L30" s="14"/>
    </row>
    <row r="31" spans="1:20" ht="15" x14ac:dyDescent="0.25">
      <c r="A31" s="42" t="s">
        <v>15</v>
      </c>
      <c r="B31" s="43"/>
      <c r="C31" s="43"/>
      <c r="D31" s="43"/>
      <c r="E31" s="44"/>
    </row>
    <row r="32" spans="1:20" ht="15" x14ac:dyDescent="0.25">
      <c r="A32" s="19" t="s">
        <v>13</v>
      </c>
      <c r="E32" s="27"/>
      <c r="I32" s="1" t="s">
        <v>7</v>
      </c>
      <c r="K32" s="12">
        <f>K22+K25+K30</f>
        <v>12382.79</v>
      </c>
      <c r="L32" s="14" t="s">
        <v>74</v>
      </c>
    </row>
    <row r="33" spans="1:12" x14ac:dyDescent="0.2">
      <c r="A33" s="19" t="s">
        <v>60</v>
      </c>
      <c r="E33" s="27"/>
    </row>
    <row r="34" spans="1:12" x14ac:dyDescent="0.2">
      <c r="A34" s="19" t="s">
        <v>14</v>
      </c>
      <c r="E34" s="27"/>
    </row>
    <row r="35" spans="1:12" x14ac:dyDescent="0.2">
      <c r="A35" s="19"/>
      <c r="E35" s="27"/>
      <c r="H35" s="1" t="s">
        <v>78</v>
      </c>
    </row>
    <row r="36" spans="1:12" ht="15" x14ac:dyDescent="0.25">
      <c r="A36" s="19" t="s">
        <v>41</v>
      </c>
      <c r="E36" s="27"/>
      <c r="H36" s="3" t="s">
        <v>45</v>
      </c>
    </row>
    <row r="37" spans="1:12" x14ac:dyDescent="0.2">
      <c r="A37" s="19" t="s">
        <v>42</v>
      </c>
      <c r="E37" s="27"/>
      <c r="H37" s="1">
        <v>41112</v>
      </c>
      <c r="I37" s="1" t="s">
        <v>38</v>
      </c>
      <c r="K37" s="35">
        <f>K16</f>
        <v>10760.46</v>
      </c>
      <c r="L37" s="14" t="s">
        <v>40</v>
      </c>
    </row>
    <row r="38" spans="1:12" ht="15" thickBot="1" x14ac:dyDescent="0.25">
      <c r="A38" s="28"/>
      <c r="B38" s="29"/>
      <c r="C38" s="29"/>
      <c r="D38" s="29"/>
      <c r="E38" s="30"/>
      <c r="H38" s="1">
        <v>46005</v>
      </c>
      <c r="I38" s="1" t="s">
        <v>36</v>
      </c>
      <c r="K38" s="13">
        <f>K37*E22</f>
        <v>5595.4391999999998</v>
      </c>
      <c r="L38" s="14" t="s">
        <v>71</v>
      </c>
    </row>
    <row r="39" spans="1:12" ht="15" thickTop="1" x14ac:dyDescent="0.2">
      <c r="H39" s="1">
        <v>41165</v>
      </c>
      <c r="I39" s="1" t="s">
        <v>37</v>
      </c>
      <c r="K39" s="13">
        <f>L16-K38</f>
        <v>2218.2908000000007</v>
      </c>
      <c r="L39" s="14" t="s">
        <v>39</v>
      </c>
    </row>
    <row r="40" spans="1:12" ht="15" x14ac:dyDescent="0.25">
      <c r="I40" s="1" t="s">
        <v>7</v>
      </c>
      <c r="K40" s="12">
        <f>SUM(K37:K39)</f>
        <v>18574.190000000002</v>
      </c>
      <c r="L40" s="14" t="s">
        <v>43</v>
      </c>
    </row>
    <row r="42" spans="1:12" ht="15" x14ac:dyDescent="0.25">
      <c r="H42" s="3" t="s">
        <v>46</v>
      </c>
    </row>
    <row r="43" spans="1:12" x14ac:dyDescent="0.2">
      <c r="H43" s="1">
        <v>41112</v>
      </c>
      <c r="I43" s="1" t="s">
        <v>38</v>
      </c>
      <c r="K43" s="38">
        <f>K17</f>
        <v>17934.099999999999</v>
      </c>
      <c r="L43" s="14" t="s">
        <v>40</v>
      </c>
    </row>
    <row r="44" spans="1:12" x14ac:dyDescent="0.2">
      <c r="H44" s="1">
        <v>46005</v>
      </c>
      <c r="I44" s="1" t="s">
        <v>36</v>
      </c>
      <c r="K44" s="13">
        <f>K43*E22</f>
        <v>9325.732</v>
      </c>
      <c r="L44" s="14" t="s">
        <v>71</v>
      </c>
    </row>
    <row r="45" spans="1:12" x14ac:dyDescent="0.2">
      <c r="H45" s="1">
        <v>41165</v>
      </c>
      <c r="I45" s="1" t="s">
        <v>37</v>
      </c>
      <c r="K45" s="13">
        <f>L17-K44</f>
        <v>3697.1180000000004</v>
      </c>
      <c r="L45" s="14" t="s">
        <v>39</v>
      </c>
    </row>
    <row r="46" spans="1:12" ht="15" x14ac:dyDescent="0.25">
      <c r="I46" s="1" t="s">
        <v>7</v>
      </c>
      <c r="K46" s="12">
        <f>SUM(K43:K45)</f>
        <v>30956.949999999997</v>
      </c>
      <c r="L46" s="14" t="s">
        <v>43</v>
      </c>
    </row>
    <row r="48" spans="1:12" ht="15" x14ac:dyDescent="0.25">
      <c r="K48" s="12"/>
      <c r="L48" s="14"/>
    </row>
    <row r="49" spans="1:13" x14ac:dyDescent="0.2">
      <c r="A49" s="31" t="s">
        <v>64</v>
      </c>
    </row>
    <row r="51" spans="1:13" x14ac:dyDescent="0.2">
      <c r="A51" s="15" t="s">
        <v>47</v>
      </c>
      <c r="B51" s="15" t="s">
        <v>48</v>
      </c>
      <c r="C51" s="15" t="s">
        <v>49</v>
      </c>
      <c r="D51" s="15" t="s">
        <v>50</v>
      </c>
      <c r="E51" s="15" t="s">
        <v>51</v>
      </c>
      <c r="F51" s="15" t="s">
        <v>52</v>
      </c>
      <c r="G51" s="15" t="s">
        <v>53</v>
      </c>
      <c r="H51" s="15" t="s">
        <v>54</v>
      </c>
      <c r="I51" s="15" t="s">
        <v>55</v>
      </c>
      <c r="J51" s="15" t="s">
        <v>56</v>
      </c>
      <c r="K51" s="15" t="s">
        <v>57</v>
      </c>
      <c r="L51" s="15" t="s">
        <v>58</v>
      </c>
      <c r="M51" s="15" t="s">
        <v>59</v>
      </c>
    </row>
    <row r="52" spans="1:13" x14ac:dyDescent="0.2">
      <c r="B52" s="1">
        <v>1</v>
      </c>
      <c r="C52" s="1">
        <v>41112</v>
      </c>
      <c r="D52" s="1" t="s">
        <v>32</v>
      </c>
      <c r="I52" s="1">
        <v>8000</v>
      </c>
      <c r="J52" s="1" t="s">
        <v>83</v>
      </c>
      <c r="L52" s="13">
        <f>K22*-1</f>
        <v>-7173.64</v>
      </c>
      <c r="M52" s="1" t="s">
        <v>82</v>
      </c>
    </row>
    <row r="53" spans="1:13" x14ac:dyDescent="0.2">
      <c r="B53" s="1">
        <v>1</v>
      </c>
      <c r="C53" s="1">
        <v>46005</v>
      </c>
      <c r="D53" s="1" t="s">
        <v>32</v>
      </c>
      <c r="I53" s="1">
        <v>8000</v>
      </c>
      <c r="J53" s="1" t="s">
        <v>83</v>
      </c>
      <c r="L53" s="13">
        <f>K25*-1</f>
        <v>-3730.2928000000002</v>
      </c>
      <c r="M53" s="1" t="s">
        <v>82</v>
      </c>
    </row>
    <row r="54" spans="1:13" x14ac:dyDescent="0.2">
      <c r="B54" s="1">
        <v>1</v>
      </c>
      <c r="C54" s="1">
        <v>41165</v>
      </c>
      <c r="D54" s="1" t="s">
        <v>32</v>
      </c>
      <c r="I54" s="1">
        <v>8000</v>
      </c>
      <c r="J54" s="1" t="s">
        <v>83</v>
      </c>
      <c r="L54" s="13">
        <f>K30*-1</f>
        <v>-1478.8572000000004</v>
      </c>
      <c r="M54" s="1" t="s">
        <v>82</v>
      </c>
    </row>
    <row r="55" spans="1:13" x14ac:dyDescent="0.2">
      <c r="B55" s="1">
        <v>1</v>
      </c>
      <c r="C55" s="1">
        <v>41112</v>
      </c>
      <c r="D55" s="1" t="s">
        <v>81</v>
      </c>
      <c r="I55" s="1">
        <v>8000</v>
      </c>
      <c r="J55" s="1" t="s">
        <v>83</v>
      </c>
      <c r="L55" s="13">
        <f>K22</f>
        <v>7173.64</v>
      </c>
      <c r="M55" s="1" t="s">
        <v>82</v>
      </c>
    </row>
    <row r="56" spans="1:13" x14ac:dyDescent="0.2">
      <c r="B56" s="1">
        <v>1</v>
      </c>
      <c r="C56" s="1">
        <v>46005</v>
      </c>
      <c r="D56" s="1" t="s">
        <v>81</v>
      </c>
      <c r="I56" s="1">
        <v>8000</v>
      </c>
      <c r="J56" s="1" t="s">
        <v>83</v>
      </c>
      <c r="L56" s="13">
        <f>K25</f>
        <v>3730.2928000000002</v>
      </c>
      <c r="M56" s="1" t="s">
        <v>82</v>
      </c>
    </row>
    <row r="57" spans="1:13" x14ac:dyDescent="0.2">
      <c r="B57" s="1">
        <v>1</v>
      </c>
      <c r="C57" s="1">
        <v>41165</v>
      </c>
      <c r="D57" s="1" t="s">
        <v>81</v>
      </c>
      <c r="I57" s="1">
        <v>8000</v>
      </c>
      <c r="J57" s="1" t="s">
        <v>83</v>
      </c>
      <c r="L57" s="13">
        <f>K30</f>
        <v>1478.8572000000004</v>
      </c>
      <c r="M57" s="1" t="s">
        <v>82</v>
      </c>
    </row>
  </sheetData>
  <pageMargins left="0.25" right="0.25" top="0.75" bottom="0.75" header="0.3" footer="0.3"/>
  <pageSetup paperSize="9" scale="4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2025</vt:lpstr>
      <vt:lpstr>2024</vt:lpstr>
      <vt:lpstr>2023</vt:lpstr>
      <vt:lpstr>2022</vt:lpstr>
      <vt:lpstr>2021</vt:lpstr>
      <vt:lpstr>2020</vt:lpstr>
    </vt:vector>
  </TitlesOfParts>
  <Company>Lund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Uträkningsmall vid korrigering av lön</dc:title>
  <dc:creator>Ann-Charlotte Olsson</dc:creator>
  <cp:keywords>rätta lön</cp:keywords>
  <cp:lastModifiedBy>Ann-Charlotte Olsson</cp:lastModifiedBy>
  <cp:lastPrinted>2018-10-04T13:53:26Z</cp:lastPrinted>
  <dcterms:created xsi:type="dcterms:W3CDTF">2018-10-04T07:30:06Z</dcterms:created>
  <dcterms:modified xsi:type="dcterms:W3CDTF">2026-04-28T13:39:40Z</dcterms:modified>
</cp:coreProperties>
</file>